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-45" yWindow="5235" windowWidth="15300" windowHeight="4410"/>
  </bookViews>
  <sheets>
    <sheet name="form4" sheetId="2" r:id="rId1"/>
  </sheets>
  <externalReferences>
    <externalReference r:id="rId2"/>
  </externalReferences>
  <definedNames>
    <definedName name="ALL" localSheetId="0">form4!$A$1:$J$55</definedName>
    <definedName name="ALL">#REF!</definedName>
    <definedName name="_xlnm.Print_Area" localSheetId="0">form4!$A$1:$K$53</definedName>
  </definedNames>
  <calcPr calcId="144525"/>
</workbook>
</file>

<file path=xl/calcChain.xml><?xml version="1.0" encoding="utf-8"?>
<calcChain xmlns="http://schemas.openxmlformats.org/spreadsheetml/2006/main">
  <c r="F35" i="2" l="1"/>
  <c r="D35" i="2"/>
  <c r="D70" i="2" l="1"/>
  <c r="K47" i="2" l="1"/>
  <c r="I47" i="2"/>
  <c r="K35" i="2"/>
  <c r="K57" i="2" s="1"/>
  <c r="K49" i="2"/>
  <c r="I35" i="2"/>
  <c r="I57" i="2" s="1"/>
  <c r="I49" i="2"/>
  <c r="F57" i="2"/>
  <c r="F49" i="2"/>
  <c r="D47" i="2"/>
  <c r="I24" i="2"/>
  <c r="F47" i="2"/>
  <c r="K59" i="2"/>
  <c r="K24" i="2"/>
  <c r="F24" i="2"/>
  <c r="F59" i="2"/>
  <c r="D59" i="2"/>
  <c r="D57" i="2"/>
  <c r="E53" i="2"/>
  <c r="E51" i="2"/>
  <c r="D49" i="2"/>
  <c r="D24" i="2"/>
  <c r="J51" i="2"/>
  <c r="G51" i="2"/>
  <c r="J53" i="2"/>
  <c r="G53" i="2"/>
  <c r="I59" i="2"/>
  <c r="K73" i="2" l="1"/>
  <c r="K72" i="2"/>
  <c r="K71" i="2"/>
  <c r="I73" i="2"/>
  <c r="I72" i="2"/>
  <c r="I71" i="2"/>
  <c r="I84" i="2" s="1"/>
  <c r="I51" i="2"/>
  <c r="F66" i="2" s="1"/>
  <c r="F51" i="2"/>
  <c r="F53" i="2" s="1"/>
  <c r="K51" i="2"/>
  <c r="K53" i="2" s="1"/>
  <c r="D51" i="2"/>
  <c r="D53" i="2" s="1"/>
  <c r="F64" i="2" l="1"/>
  <c r="I53" i="2"/>
</calcChain>
</file>

<file path=xl/sharedStrings.xml><?xml version="1.0" encoding="utf-8"?>
<sst xmlns="http://schemas.openxmlformats.org/spreadsheetml/2006/main" count="51" uniqueCount="42">
  <si>
    <t>FORM IV</t>
  </si>
  <si>
    <t>Page</t>
  </si>
  <si>
    <t>TENNESSEE STATE UNIVERSITY</t>
  </si>
  <si>
    <t>DETAIL OF TRANSFERS</t>
  </si>
  <si>
    <t xml:space="preserve">Actual </t>
  </si>
  <si>
    <t>EDUCATION AND GENERAL</t>
  </si>
  <si>
    <t xml:space="preserve">  Mandatory Transfers:</t>
  </si>
  <si>
    <t xml:space="preserve">  Non-Mandatory Transfers To (From):</t>
  </si>
  <si>
    <t xml:space="preserve">    Unexpended Plant Funds</t>
  </si>
  <si>
    <t xml:space="preserve">      Other</t>
  </si>
  <si>
    <t>TOTAL EDUCATION AND GENERAL</t>
  </si>
  <si>
    <t>AUXILIARY ENTERPRISES</t>
  </si>
  <si>
    <t>Total Mandatory Transfers</t>
  </si>
  <si>
    <t xml:space="preserve">  Non-Mandatory Transfers:</t>
  </si>
  <si>
    <t xml:space="preserve">    Unexpended Plant:</t>
  </si>
  <si>
    <t xml:space="preserve">        Campus Improvements </t>
  </si>
  <si>
    <t xml:space="preserve">    Renewals and Replacements:</t>
  </si>
  <si>
    <t xml:space="preserve"> </t>
  </si>
  <si>
    <t xml:space="preserve">        Cafeteria</t>
  </si>
  <si>
    <t xml:space="preserve">    Total Renewals and Replacements</t>
  </si>
  <si>
    <t>Total Non-Mandatory Transfers</t>
  </si>
  <si>
    <t>TOTAL AUXILIARY ENTERPRISES</t>
  </si>
  <si>
    <t>TOTAL TRANSFERS</t>
  </si>
  <si>
    <t xml:space="preserve">    Retirement of Indebtedness</t>
  </si>
  <si>
    <t xml:space="preserve">    Eppse Hall</t>
  </si>
  <si>
    <t xml:space="preserve">    Dorm Renovation</t>
  </si>
  <si>
    <t xml:space="preserve">   Principal and Interest</t>
  </si>
  <si>
    <t>Budget</t>
  </si>
  <si>
    <t xml:space="preserve">        Housing</t>
  </si>
  <si>
    <t xml:space="preserve">        Other</t>
  </si>
  <si>
    <t>Renewals and Replacements</t>
  </si>
  <si>
    <t xml:space="preserve">         Other Plant Transfer To(From)</t>
  </si>
  <si>
    <t xml:space="preserve">         Non Mandatory Transfer Retirement</t>
  </si>
  <si>
    <t>Estimated</t>
  </si>
  <si>
    <t xml:space="preserve">    Ford Residential Complex</t>
  </si>
  <si>
    <t xml:space="preserve">    Ford Residential Complex Phase II</t>
  </si>
  <si>
    <t xml:space="preserve">October </t>
  </si>
  <si>
    <t xml:space="preserve">    Student Housing Fire Suppression Retrofit</t>
  </si>
  <si>
    <t>2015-16</t>
  </si>
  <si>
    <t>Proposed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</si>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</sst>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(* #,##0_);_(* \(#,##0\);_(* &quot;-&quot;??_);_(@_)"/>
  </numFmts>
  <fonts count="14" x14ac:knownFonts="1">
    <font>
      <sz val="8.5"/>
      <name val="Courier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.5"/>
      <name val="Courier"/>
      <family val="3"/>
    </font>
    <font>
      <sz val="8.5"/>
      <name val="Courier"/>
      <family val="3"/>
    </font>
  </fonts>
  <fills count="3">
    <fill>
      <patternFill patternType="none"/>
    </fill>
    <fill>
      <patternFill patternType="gray125"/>
    </fill>
    <fill>
      <patternFill patternType="gray125">
        <bgColor indexed="2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5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5" fontId="1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5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2" fontId="4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2" fontId="4" fillId="0" borderId="1" xfId="0" applyNumberFormat="1" applyFont="1" applyBorder="1" applyAlignment="1">
      <alignment vertical="center"/>
    </xf>
    <xf numFmtId="42" fontId="4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5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" fontId="8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171" fontId="6" fillId="0" borderId="0" xfId="3" applyNumberFormat="1" applyFont="1" applyAlignment="1">
      <alignment vertical="center"/>
    </xf>
    <xf numFmtId="171" fontId="7" fillId="0" borderId="0" xfId="3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" fontId="4" fillId="0" borderId="0" xfId="0" quotePrefix="1" applyNumberFormat="1" applyFont="1" applyFill="1" applyAlignment="1">
      <alignment horizontal="center" vertical="center"/>
    </xf>
    <xf numFmtId="16" fontId="4" fillId="0" borderId="0" xfId="0" applyNumberFormat="1" applyFont="1" applyFill="1" applyAlignment="1">
      <alignment horizontal="center" vertical="center"/>
    </xf>
    <xf numFmtId="5" fontId="4" fillId="0" borderId="0" xfId="0" applyNumberFormat="1" applyFont="1" applyFill="1" applyAlignment="1">
      <alignment vertical="center"/>
    </xf>
    <xf numFmtId="42" fontId="4" fillId="0" borderId="0" xfId="0" applyNumberFormat="1" applyFont="1" applyFill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2" fontId="4" fillId="0" borderId="1" xfId="0" applyNumberFormat="1" applyFont="1" applyFill="1" applyBorder="1" applyAlignment="1">
      <alignment vertical="center"/>
    </xf>
    <xf numFmtId="42" fontId="4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5" fontId="8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</cellXfs>
  <cellStyles count="4">
    <cellStyle name="Comma" xfId="3" builtinId="3"/>
    <cellStyle name="Comma 2" xfId="1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white2\My%20Documents\My%20Documents\08%20PROP\ANALYSIS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(A)(1)"/>
      <sheetName val="2(A)(2)"/>
      <sheetName val="2(B)(1)"/>
      <sheetName val="2(B)(2)"/>
      <sheetName val="2(C)(1)"/>
      <sheetName val="2(C)(2)"/>
      <sheetName val="3A"/>
      <sheetName val="3B "/>
      <sheetName val="4 (A)"/>
      <sheetName val="4 (B) "/>
      <sheetName val="5A"/>
      <sheetName val="5-B-1"/>
      <sheetName val="5B2"/>
      <sheetName val="5C"/>
      <sheetName val="5D"/>
      <sheetName val="5D1"/>
      <sheetName val="5D2"/>
      <sheetName val="5E1"/>
      <sheetName val="5E2"/>
      <sheetName val="6A"/>
      <sheetName val="6B"/>
      <sheetName val="6C"/>
      <sheetName val="7  "/>
      <sheetName val="8A"/>
      <sheetName val="8B"/>
      <sheetName val="9"/>
      <sheetName val="10(A)"/>
      <sheetName val="10(B)"/>
      <sheetName val="11"/>
      <sheetName val="12A"/>
      <sheetName val="12B"/>
      <sheetName val="13 A1 UNEX "/>
      <sheetName val="13 A2 UNEX "/>
      <sheetName val="13 B1 R&amp;R EST"/>
      <sheetName val="13 B2 R&amp;R PROP  "/>
      <sheetName val="13 C1 ROI EST "/>
      <sheetName val="13 C2 ROI  PROP"/>
      <sheetName val="14"/>
      <sheetName val="15"/>
      <sheetName val="special"/>
      <sheetName val="TRANS-EST"/>
      <sheetName val="TRANS-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J35">
            <v>2350460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84"/>
  <sheetViews>
    <sheetView tabSelected="1" zoomScaleNormal="100" workbookViewId="0">
      <selection activeCell="D33" sqref="D33"/>
    </sheetView>
  </sheetViews>
  <sheetFormatPr defaultRowHeight="11.25" x14ac:dyDescent="0.15"/>
  <cols>
    <col min="1" max="1" width="29.75" style="27" customWidth="1"/>
    <col min="2" max="2" width="8.125" style="27" customWidth="1"/>
    <col min="3" max="3" width="3.125" style="27" customWidth="1"/>
    <col min="4" max="4" width="15" style="59" customWidth="1"/>
    <col min="5" max="5" width="1.125" style="59" customWidth="1"/>
    <col min="6" max="6" width="15" style="59" customWidth="1"/>
    <col min="7" max="8" width="1.125" style="35" customWidth="1"/>
    <col min="9" max="9" width="16" style="35" customWidth="1"/>
    <col min="10" max="10" width="1.125" style="27" customWidth="1"/>
    <col min="11" max="11" width="15" style="35" customWidth="1"/>
    <col min="12" max="12" width="7.5" style="27" customWidth="1"/>
    <col min="13" max="13" width="8.125" style="27" customWidth="1"/>
    <col min="14" max="14" width="10.75" style="27" customWidth="1"/>
    <col min="15" max="15" width="8.125" style="27" customWidth="1"/>
    <col min="16" max="16" width="16" style="27" customWidth="1"/>
    <col min="17" max="17" width="8.125" style="27" customWidth="1"/>
    <col min="18" max="18" width="16.125" style="27" customWidth="1"/>
    <col min="19" max="254" width="8.125" style="27" customWidth="1"/>
    <col min="255" max="16384" width="9" style="27"/>
  </cols>
  <sheetData>
    <row r="1" spans="1:15" s="1" customFormat="1" ht="12.75" x14ac:dyDescent="0.15">
      <c r="A1" s="1" t="s">
        <v>0</v>
      </c>
      <c r="D1" s="44"/>
      <c r="E1" s="44"/>
      <c r="F1" s="44"/>
      <c r="G1" s="2"/>
      <c r="H1" s="2"/>
      <c r="I1" s="3" t="s">
        <v>1</v>
      </c>
      <c r="K1" s="4">
        <v>9</v>
      </c>
    </row>
    <row r="2" spans="1:15" s="1" customFormat="1" ht="15.75" x14ac:dyDescent="0.1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7"/>
      <c r="M2" s="5"/>
      <c r="N2" s="5"/>
      <c r="O2" s="5"/>
    </row>
    <row r="3" spans="1:15" s="1" customFormat="1" ht="6" customHeight="1" x14ac:dyDescent="0.15">
      <c r="A3" s="6"/>
      <c r="B3" s="5"/>
      <c r="C3" s="5"/>
      <c r="D3" s="45"/>
      <c r="E3" s="45"/>
      <c r="F3" s="45"/>
      <c r="G3" s="7"/>
      <c r="H3" s="7"/>
      <c r="I3" s="7"/>
      <c r="J3" s="5"/>
      <c r="K3" s="7"/>
      <c r="L3" s="5"/>
      <c r="M3" s="5"/>
      <c r="N3" s="5"/>
      <c r="O3" s="5"/>
    </row>
    <row r="4" spans="1:15" s="1" customFormat="1" ht="15.75" x14ac:dyDescent="0.1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5"/>
      <c r="M4" s="5"/>
      <c r="N4" s="5"/>
      <c r="O4" s="5"/>
    </row>
    <row r="5" spans="1:15" s="8" customFormat="1" ht="9" customHeight="1" x14ac:dyDescent="0.15">
      <c r="D5" s="46"/>
      <c r="E5" s="46"/>
      <c r="F5" s="46"/>
      <c r="G5" s="9"/>
      <c r="H5" s="9"/>
      <c r="I5" s="9"/>
      <c r="K5" s="9"/>
    </row>
    <row r="6" spans="1:15" s="11" customFormat="1" ht="15" customHeight="1" x14ac:dyDescent="0.15">
      <c r="A6" s="10"/>
      <c r="B6" s="10"/>
      <c r="C6" s="10"/>
      <c r="D6" s="47"/>
      <c r="E6" s="48"/>
      <c r="F6" s="49" t="s">
        <v>36</v>
      </c>
      <c r="G6" s="12"/>
      <c r="H6" s="12"/>
      <c r="I6" s="13" t="s">
        <v>33</v>
      </c>
      <c r="K6" s="13" t="s">
        <v>39</v>
      </c>
    </row>
    <row r="7" spans="1:15" s="11" customFormat="1" ht="15" customHeight="1" x14ac:dyDescent="0.15">
      <c r="A7" s="10"/>
      <c r="B7" s="10"/>
      <c r="C7" s="10"/>
      <c r="D7" s="48" t="s">
        <v>4</v>
      </c>
      <c r="E7" s="48"/>
      <c r="F7" s="50" t="s">
        <v>27</v>
      </c>
      <c r="G7" s="12"/>
      <c r="H7" s="12"/>
      <c r="I7" s="13" t="s">
        <v>27</v>
      </c>
      <c r="K7" s="13" t="s">
        <v>27</v>
      </c>
    </row>
    <row r="8" spans="1:15" s="11" customFormat="1" ht="13.5" customHeight="1" x14ac:dyDescent="0.15">
      <c r="A8" s="10"/>
      <c r="B8" s="10"/>
      <c r="C8" s="10"/>
      <c r="D8" s="48" t="s">
        <v>38</v>
      </c>
      <c r="E8" s="48"/>
      <c r="F8" s="48" t="s">
        <v>40</v>
      </c>
      <c r="G8" s="12"/>
      <c r="H8" s="12"/>
      <c r="I8" s="10" t="s">
        <v>40</v>
      </c>
      <c r="K8" s="10" t="s">
        <v>41</v>
      </c>
    </row>
    <row r="9" spans="1:15" s="1" customFormat="1" ht="12.75" x14ac:dyDescent="0.15">
      <c r="A9" s="14" t="s">
        <v>5</v>
      </c>
      <c r="B9" s="15"/>
      <c r="C9" s="8"/>
      <c r="D9" s="46"/>
      <c r="E9" s="46"/>
      <c r="F9" s="51"/>
      <c r="G9" s="9"/>
      <c r="H9" s="9"/>
      <c r="I9" s="9"/>
      <c r="K9" s="9"/>
    </row>
    <row r="10" spans="1:15" s="18" customFormat="1" ht="12.75" x14ac:dyDescent="0.15">
      <c r="A10" s="8" t="s">
        <v>6</v>
      </c>
      <c r="B10" s="8"/>
      <c r="C10" s="8"/>
      <c r="D10" s="29" t="s">
        <v>17</v>
      </c>
      <c r="E10" s="29"/>
      <c r="F10" s="29" t="s">
        <v>17</v>
      </c>
      <c r="G10" s="16"/>
      <c r="H10" s="16"/>
      <c r="I10" s="16" t="s">
        <v>17</v>
      </c>
      <c r="J10" s="17"/>
      <c r="K10" s="16"/>
    </row>
    <row r="11" spans="1:15" s="18" customFormat="1" ht="12" customHeight="1" x14ac:dyDescent="0.15">
      <c r="A11" s="8" t="s">
        <v>23</v>
      </c>
      <c r="B11" s="8"/>
      <c r="C11" s="8"/>
      <c r="D11" s="52">
        <v>2488281</v>
      </c>
      <c r="E11" s="52"/>
      <c r="F11" s="52">
        <v>1580900</v>
      </c>
      <c r="G11" s="19">
        <v>870595</v>
      </c>
      <c r="H11" s="19"/>
      <c r="I11" s="19">
        <v>1580900</v>
      </c>
      <c r="J11" s="20"/>
      <c r="K11" s="19">
        <v>1580900</v>
      </c>
    </row>
    <row r="12" spans="1:15" s="18" customFormat="1" ht="9" customHeight="1" x14ac:dyDescent="0.15">
      <c r="A12" s="8"/>
      <c r="B12" s="8"/>
      <c r="C12" s="8"/>
      <c r="D12" s="28"/>
      <c r="E12" s="28"/>
      <c r="F12" s="28"/>
      <c r="G12" s="21"/>
      <c r="H12" s="21"/>
      <c r="I12" s="21"/>
      <c r="J12" s="20"/>
      <c r="K12" s="21"/>
    </row>
    <row r="13" spans="1:15" s="18" customFormat="1" ht="12.75" x14ac:dyDescent="0.15">
      <c r="A13" s="8" t="s">
        <v>7</v>
      </c>
      <c r="B13" s="8"/>
      <c r="C13" s="8"/>
      <c r="D13" s="28"/>
      <c r="E13" s="28"/>
      <c r="F13" s="28"/>
      <c r="G13" s="21"/>
      <c r="H13" s="21"/>
      <c r="I13" s="21"/>
      <c r="J13" s="20"/>
      <c r="K13" s="21"/>
    </row>
    <row r="14" spans="1:15" s="18" customFormat="1" ht="6" customHeight="1" x14ac:dyDescent="0.15">
      <c r="A14" s="8"/>
      <c r="B14" s="8"/>
      <c r="C14" s="8"/>
      <c r="D14" s="28"/>
      <c r="E14" s="28"/>
      <c r="F14" s="28"/>
      <c r="G14" s="21"/>
      <c r="H14" s="21"/>
      <c r="I14" s="21"/>
      <c r="J14" s="20"/>
      <c r="K14" s="21"/>
    </row>
    <row r="15" spans="1:15" s="18" customFormat="1" ht="12.75" x14ac:dyDescent="0.15">
      <c r="A15" s="8" t="s">
        <v>8</v>
      </c>
      <c r="B15" s="8"/>
      <c r="C15" s="8"/>
      <c r="D15" s="28">
        <v>-296644</v>
      </c>
      <c r="E15" s="28"/>
      <c r="F15" s="28">
        <v>0</v>
      </c>
      <c r="G15" s="21"/>
      <c r="H15" s="21"/>
      <c r="I15" s="21">
        <v>0</v>
      </c>
      <c r="J15" s="20"/>
      <c r="K15" s="21">
        <v>0</v>
      </c>
    </row>
    <row r="16" spans="1:15" s="18" customFormat="1" ht="6.75" customHeight="1" x14ac:dyDescent="0.15">
      <c r="A16" s="8"/>
      <c r="B16" s="8"/>
      <c r="C16" s="8"/>
      <c r="D16" s="28"/>
      <c r="E16" s="28"/>
      <c r="F16" s="28"/>
      <c r="G16" s="21"/>
      <c r="H16" s="21"/>
      <c r="I16" s="21"/>
      <c r="J16" s="20"/>
      <c r="K16" s="21"/>
    </row>
    <row r="17" spans="1:11" s="18" customFormat="1" ht="12.75" x14ac:dyDescent="0.15">
      <c r="A17" s="8" t="s">
        <v>9</v>
      </c>
      <c r="B17" s="8"/>
      <c r="C17" s="8"/>
      <c r="D17" s="28">
        <v>0</v>
      </c>
      <c r="E17" s="28"/>
      <c r="F17" s="28">
        <v>0</v>
      </c>
      <c r="G17" s="21"/>
      <c r="H17" s="21"/>
      <c r="I17" s="21">
        <v>0</v>
      </c>
      <c r="J17" s="20"/>
      <c r="K17" s="21"/>
    </row>
    <row r="18" spans="1:11" s="18" customFormat="1" ht="12.75" x14ac:dyDescent="0.15">
      <c r="A18" s="8" t="s">
        <v>31</v>
      </c>
      <c r="B18" s="8"/>
      <c r="C18" s="8"/>
      <c r="D18" s="28">
        <v>0</v>
      </c>
      <c r="E18" s="28"/>
      <c r="F18" s="28">
        <v>0</v>
      </c>
      <c r="G18" s="21"/>
      <c r="H18" s="21"/>
      <c r="I18" s="21">
        <v>0</v>
      </c>
      <c r="J18" s="20"/>
      <c r="K18" s="21"/>
    </row>
    <row r="19" spans="1:11" s="18" customFormat="1" ht="12.75" x14ac:dyDescent="0.15">
      <c r="A19" s="8" t="s">
        <v>32</v>
      </c>
      <c r="B19" s="8"/>
      <c r="C19" s="8"/>
      <c r="D19" s="28">
        <v>0</v>
      </c>
      <c r="E19" s="28"/>
      <c r="F19" s="28">
        <v>0</v>
      </c>
      <c r="G19" s="21"/>
      <c r="H19" s="21"/>
      <c r="I19" s="21">
        <v>0</v>
      </c>
      <c r="J19" s="20"/>
      <c r="K19" s="21">
        <v>0</v>
      </c>
    </row>
    <row r="20" spans="1:11" s="18" customFormat="1" ht="6" customHeight="1" x14ac:dyDescent="0.15">
      <c r="A20" s="8"/>
      <c r="B20" s="8"/>
      <c r="C20" s="8"/>
      <c r="D20" s="28"/>
      <c r="E20" s="28"/>
      <c r="F20" s="28"/>
      <c r="G20" s="21"/>
      <c r="H20" s="21"/>
      <c r="I20" s="21"/>
      <c r="J20" s="20"/>
      <c r="K20" s="21"/>
    </row>
    <row r="21" spans="1:11" s="18" customFormat="1" ht="12.75" x14ac:dyDescent="0.15">
      <c r="A21" s="8" t="s">
        <v>30</v>
      </c>
      <c r="B21" s="8"/>
      <c r="C21" s="8"/>
      <c r="D21" s="29">
        <v>110000</v>
      </c>
      <c r="E21" s="28"/>
      <c r="F21" s="29">
        <v>0</v>
      </c>
      <c r="G21" s="21"/>
      <c r="H21" s="21"/>
      <c r="I21" s="16">
        <v>0</v>
      </c>
      <c r="J21" s="20"/>
      <c r="K21" s="16">
        <v>0</v>
      </c>
    </row>
    <row r="22" spans="1:11" s="18" customFormat="1" ht="8.25" customHeight="1" x14ac:dyDescent="0.15">
      <c r="A22" s="8"/>
      <c r="B22" s="8"/>
      <c r="C22" s="8"/>
      <c r="D22" s="30"/>
      <c r="E22" s="29"/>
      <c r="F22" s="30"/>
      <c r="G22" s="16"/>
      <c r="H22" s="16"/>
      <c r="I22" s="22"/>
      <c r="J22" s="20"/>
      <c r="K22" s="22"/>
    </row>
    <row r="23" spans="1:11" s="18" customFormat="1" ht="9" hidden="1" customHeight="1" x14ac:dyDescent="0.15">
      <c r="A23" s="8"/>
      <c r="B23" s="8"/>
      <c r="C23" s="8"/>
      <c r="D23" s="28"/>
      <c r="E23" s="28"/>
      <c r="F23" s="28"/>
      <c r="G23" s="21"/>
      <c r="H23" s="21"/>
      <c r="I23" s="21"/>
      <c r="J23" s="20"/>
      <c r="K23" s="21"/>
    </row>
    <row r="24" spans="1:11" s="18" customFormat="1" ht="12.75" x14ac:dyDescent="0.15">
      <c r="A24" s="8" t="s">
        <v>10</v>
      </c>
      <c r="B24" s="8"/>
      <c r="C24" s="8"/>
      <c r="D24" s="30">
        <f>SUM(D10:D23)</f>
        <v>2301637</v>
      </c>
      <c r="E24" s="28"/>
      <c r="F24" s="30">
        <f>SUM(F10:F23)</f>
        <v>1580900</v>
      </c>
      <c r="G24" s="21"/>
      <c r="H24" s="21"/>
      <c r="I24" s="22">
        <f>SUM(I10:I23)</f>
        <v>1580900</v>
      </c>
      <c r="J24" s="20"/>
      <c r="K24" s="22">
        <f>SUM(K10:K23)</f>
        <v>1580900</v>
      </c>
    </row>
    <row r="25" spans="1:11" s="24" customFormat="1" ht="8.25" customHeight="1" x14ac:dyDescent="0.15">
      <c r="A25" s="8"/>
      <c r="B25" s="8"/>
      <c r="C25" s="8"/>
      <c r="D25" s="28"/>
      <c r="E25" s="28"/>
      <c r="F25" s="28"/>
      <c r="G25" s="21"/>
      <c r="H25" s="21"/>
      <c r="I25" s="21"/>
      <c r="J25" s="23"/>
      <c r="K25" s="21"/>
    </row>
    <row r="26" spans="1:11" s="1" customFormat="1" ht="12.75" x14ac:dyDescent="0.15">
      <c r="A26" s="14" t="s">
        <v>11</v>
      </c>
      <c r="B26" s="15"/>
      <c r="C26" s="8"/>
      <c r="D26" s="28"/>
      <c r="E26" s="28"/>
      <c r="F26" s="28"/>
      <c r="G26" s="21"/>
      <c r="H26" s="21"/>
      <c r="I26" s="21"/>
      <c r="J26" s="25"/>
      <c r="K26" s="21"/>
    </row>
    <row r="27" spans="1:11" s="24" customFormat="1" ht="8.25" customHeight="1" x14ac:dyDescent="0.15">
      <c r="A27" s="8"/>
      <c r="B27" s="8"/>
      <c r="C27" s="8"/>
      <c r="D27" s="28"/>
      <c r="E27" s="28"/>
      <c r="F27" s="28"/>
      <c r="G27" s="21"/>
      <c r="H27" s="21"/>
      <c r="I27" s="21"/>
      <c r="J27" s="23"/>
      <c r="K27" s="21"/>
    </row>
    <row r="28" spans="1:11" s="18" customFormat="1" ht="12.75" x14ac:dyDescent="0.15">
      <c r="A28" s="8" t="s">
        <v>6</v>
      </c>
      <c r="B28" s="8"/>
      <c r="C28" s="8"/>
      <c r="D28" s="28"/>
      <c r="E28" s="28"/>
      <c r="F28" s="28"/>
      <c r="G28" s="21"/>
      <c r="H28" s="21"/>
      <c r="I28" s="21"/>
      <c r="J28" s="20"/>
      <c r="K28" s="21"/>
    </row>
    <row r="29" spans="1:11" s="18" customFormat="1" ht="14.25" customHeight="1" x14ac:dyDescent="0.15">
      <c r="A29" s="8" t="s">
        <v>26</v>
      </c>
      <c r="B29" s="8"/>
      <c r="C29" s="8"/>
      <c r="D29" s="28">
        <v>1683391</v>
      </c>
      <c r="E29" s="28"/>
      <c r="F29" s="28">
        <v>1951010</v>
      </c>
      <c r="G29" s="21"/>
      <c r="H29" s="21"/>
      <c r="I29" s="21"/>
      <c r="J29" s="20"/>
      <c r="K29" s="21"/>
    </row>
    <row r="30" spans="1:11" s="18" customFormat="1" ht="15" customHeight="1" x14ac:dyDescent="0.15">
      <c r="A30" s="8" t="s">
        <v>24</v>
      </c>
      <c r="B30" s="8"/>
      <c r="C30" s="8"/>
      <c r="D30" s="28"/>
      <c r="E30" s="28"/>
      <c r="F30" s="28">
        <v>0</v>
      </c>
      <c r="G30" s="21"/>
      <c r="H30" s="21"/>
      <c r="I30" s="21">
        <v>0</v>
      </c>
      <c r="J30" s="20"/>
      <c r="K30" s="21">
        <v>0</v>
      </c>
    </row>
    <row r="31" spans="1:11" s="18" customFormat="1" ht="12.75" x14ac:dyDescent="0.15">
      <c r="A31" s="8" t="s">
        <v>25</v>
      </c>
      <c r="B31" s="8"/>
      <c r="C31" s="8"/>
      <c r="D31" s="53">
        <v>0</v>
      </c>
      <c r="E31" s="28"/>
      <c r="F31" s="53">
        <v>0</v>
      </c>
      <c r="G31" s="21"/>
      <c r="H31" s="21"/>
      <c r="I31" s="21">
        <v>486930</v>
      </c>
      <c r="J31" s="20"/>
      <c r="K31" s="21">
        <v>495730</v>
      </c>
    </row>
    <row r="32" spans="1:11" s="18" customFormat="1" ht="15.75" customHeight="1" x14ac:dyDescent="0.15">
      <c r="A32" s="8" t="s">
        <v>34</v>
      </c>
      <c r="B32" s="8"/>
      <c r="C32" s="8"/>
      <c r="D32" s="53">
        <v>0</v>
      </c>
      <c r="E32" s="28"/>
      <c r="F32" s="28">
        <v>0</v>
      </c>
      <c r="G32" s="21"/>
      <c r="H32" s="21"/>
      <c r="I32" s="21">
        <v>750810</v>
      </c>
      <c r="J32" s="20"/>
      <c r="K32" s="21">
        <v>645960</v>
      </c>
    </row>
    <row r="33" spans="1:18" s="18" customFormat="1" ht="15" customHeight="1" x14ac:dyDescent="0.15">
      <c r="A33" s="8" t="s">
        <v>35</v>
      </c>
      <c r="B33" s="8"/>
      <c r="C33" s="8"/>
      <c r="D33" s="53">
        <v>0</v>
      </c>
      <c r="E33" s="28"/>
      <c r="F33" s="28">
        <v>0</v>
      </c>
      <c r="G33" s="21"/>
      <c r="H33" s="21"/>
      <c r="I33" s="21">
        <v>475270</v>
      </c>
      <c r="J33" s="20"/>
      <c r="K33" s="21">
        <v>503150</v>
      </c>
    </row>
    <row r="34" spans="1:18" s="18" customFormat="1" ht="15" customHeight="1" x14ac:dyDescent="0.15">
      <c r="A34" s="8" t="s">
        <v>37</v>
      </c>
      <c r="B34" s="8"/>
      <c r="C34" s="8"/>
      <c r="D34" s="53">
        <v>0</v>
      </c>
      <c r="E34" s="28"/>
      <c r="F34" s="28">
        <v>0</v>
      </c>
      <c r="G34" s="21"/>
      <c r="H34" s="21"/>
      <c r="I34" s="21">
        <v>238000</v>
      </c>
      <c r="J34" s="20"/>
      <c r="K34" s="21">
        <v>229050</v>
      </c>
    </row>
    <row r="35" spans="1:18" s="18" customFormat="1" ht="12.75" x14ac:dyDescent="0.15">
      <c r="A35" s="8" t="s">
        <v>12</v>
      </c>
      <c r="B35" s="8"/>
      <c r="C35" s="8"/>
      <c r="D35" s="54">
        <f>SUM(D29:D34)</f>
        <v>1683391</v>
      </c>
      <c r="E35" s="28"/>
      <c r="F35" s="54">
        <f>SUM(F29:F34)</f>
        <v>1951010</v>
      </c>
      <c r="G35" s="21"/>
      <c r="H35" s="21"/>
      <c r="I35" s="26">
        <f>SUM(I30:I34)</f>
        <v>1951010</v>
      </c>
      <c r="J35" s="20"/>
      <c r="K35" s="26">
        <f>SUM(K30:K34)</f>
        <v>1873890</v>
      </c>
    </row>
    <row r="36" spans="1:18" s="18" customFormat="1" ht="9" customHeight="1" x14ac:dyDescent="0.15">
      <c r="A36" s="8"/>
      <c r="B36" s="8"/>
      <c r="C36" s="8"/>
      <c r="D36" s="28"/>
      <c r="E36" s="28"/>
      <c r="F36" s="28"/>
      <c r="G36" s="21"/>
      <c r="H36" s="21"/>
      <c r="I36" s="21"/>
      <c r="J36" s="20"/>
      <c r="K36" s="21"/>
    </row>
    <row r="37" spans="1:18" s="18" customFormat="1" ht="12.75" x14ac:dyDescent="0.15">
      <c r="A37" s="8" t="s">
        <v>13</v>
      </c>
      <c r="B37" s="8"/>
      <c r="C37" s="8"/>
      <c r="D37" s="28"/>
      <c r="E37" s="28"/>
      <c r="F37" s="28"/>
      <c r="G37" s="21"/>
      <c r="H37" s="21"/>
      <c r="I37" s="21"/>
      <c r="J37" s="20"/>
      <c r="K37" s="21"/>
    </row>
    <row r="38" spans="1:18" ht="6.75" customHeight="1" x14ac:dyDescent="0.15">
      <c r="A38" s="8"/>
      <c r="B38" s="8"/>
      <c r="C38" s="8"/>
      <c r="D38" s="46"/>
      <c r="E38" s="46"/>
      <c r="F38" s="46"/>
      <c r="G38" s="8"/>
      <c r="H38" s="8"/>
      <c r="I38" s="8"/>
      <c r="K38" s="8"/>
    </row>
    <row r="39" spans="1:18" s="18" customFormat="1" ht="12.75" x14ac:dyDescent="0.15">
      <c r="A39" s="8" t="s">
        <v>14</v>
      </c>
      <c r="B39" s="8"/>
      <c r="C39" s="8"/>
      <c r="D39" s="28"/>
      <c r="E39" s="28"/>
      <c r="F39" s="28"/>
      <c r="G39" s="21"/>
      <c r="H39" s="21"/>
      <c r="I39" s="21"/>
      <c r="J39" s="20"/>
      <c r="K39" s="21"/>
    </row>
    <row r="40" spans="1:18" s="18" customFormat="1" ht="13.5" customHeight="1" x14ac:dyDescent="0.15">
      <c r="A40" s="8" t="s">
        <v>15</v>
      </c>
      <c r="B40" s="8"/>
      <c r="C40" s="8"/>
      <c r="D40" s="53">
        <v>4514301</v>
      </c>
      <c r="E40" s="55"/>
      <c r="F40" s="53">
        <v>211490</v>
      </c>
      <c r="G40" s="28"/>
      <c r="H40" s="28"/>
      <c r="I40" s="28">
        <v>200080</v>
      </c>
      <c r="J40" s="20"/>
      <c r="K40" s="28">
        <v>180150</v>
      </c>
    </row>
    <row r="41" spans="1:18" s="18" customFormat="1" ht="9" customHeight="1" x14ac:dyDescent="0.15">
      <c r="A41" s="8"/>
      <c r="B41" s="8"/>
      <c r="C41" s="8"/>
      <c r="D41" s="28"/>
      <c r="E41" s="28"/>
      <c r="F41" s="28"/>
      <c r="G41" s="28"/>
      <c r="H41" s="28"/>
      <c r="I41" s="28"/>
      <c r="J41" s="20"/>
      <c r="K41" s="28"/>
    </row>
    <row r="42" spans="1:18" s="18" customFormat="1" ht="12.75" x14ac:dyDescent="0.15">
      <c r="A42" s="8" t="s">
        <v>16</v>
      </c>
      <c r="B42" s="8"/>
      <c r="C42" s="8"/>
      <c r="D42" s="28" t="s">
        <v>17</v>
      </c>
      <c r="E42" s="28"/>
      <c r="F42" s="28" t="s">
        <v>17</v>
      </c>
      <c r="G42" s="28"/>
      <c r="H42" s="28"/>
      <c r="I42" s="28" t="s">
        <v>17</v>
      </c>
      <c r="J42" s="20"/>
      <c r="K42" s="28"/>
    </row>
    <row r="43" spans="1:18" s="18" customFormat="1" ht="12.75" x14ac:dyDescent="0.15">
      <c r="A43" s="38" t="s">
        <v>28</v>
      </c>
      <c r="B43" s="8"/>
      <c r="C43" s="8"/>
      <c r="D43" s="53">
        <v>601400</v>
      </c>
      <c r="E43" s="28"/>
      <c r="F43" s="53">
        <v>472575</v>
      </c>
      <c r="G43" s="28"/>
      <c r="H43" s="28"/>
      <c r="I43" s="29">
        <v>517414</v>
      </c>
      <c r="J43" s="20"/>
      <c r="K43" s="29">
        <v>514152</v>
      </c>
      <c r="P43" s="20"/>
      <c r="R43" s="20"/>
    </row>
    <row r="44" spans="1:18" s="18" customFormat="1" ht="18" customHeight="1" x14ac:dyDescent="0.15">
      <c r="A44" s="38" t="s">
        <v>18</v>
      </c>
      <c r="B44" s="8"/>
      <c r="C44" s="8"/>
      <c r="D44" s="53">
        <v>460900</v>
      </c>
      <c r="E44" s="28"/>
      <c r="F44" s="56">
        <v>298931</v>
      </c>
      <c r="G44" s="28"/>
      <c r="H44" s="28"/>
      <c r="I44" s="29">
        <v>312759</v>
      </c>
      <c r="J44" s="20"/>
      <c r="K44" s="29">
        <v>308491</v>
      </c>
      <c r="O44" s="20"/>
    </row>
    <row r="45" spans="1:18" s="18" customFormat="1" ht="12.75" x14ac:dyDescent="0.15">
      <c r="A45" s="8" t="s">
        <v>29</v>
      </c>
      <c r="B45" s="8"/>
      <c r="C45" s="8"/>
      <c r="D45" s="30">
        <v>150300</v>
      </c>
      <c r="E45" s="28"/>
      <c r="F45" s="30">
        <v>82304</v>
      </c>
      <c r="G45" s="28"/>
      <c r="H45" s="28"/>
      <c r="I45" s="30">
        <v>34847</v>
      </c>
      <c r="J45" s="20"/>
      <c r="K45" s="30">
        <v>34277</v>
      </c>
      <c r="O45" s="31"/>
      <c r="P45" s="20"/>
      <c r="R45" s="20"/>
    </row>
    <row r="46" spans="1:18" s="18" customFormat="1" ht="5.25" customHeight="1" x14ac:dyDescent="0.15">
      <c r="A46" s="8"/>
      <c r="B46" s="8"/>
      <c r="C46" s="8"/>
      <c r="D46" s="28"/>
      <c r="E46" s="28"/>
      <c r="F46" s="28"/>
      <c r="G46" s="28"/>
      <c r="H46" s="28"/>
      <c r="I46" s="28"/>
      <c r="J46" s="20"/>
      <c r="K46" s="28"/>
    </row>
    <row r="47" spans="1:18" s="18" customFormat="1" ht="12.75" x14ac:dyDescent="0.15">
      <c r="A47" s="8" t="s">
        <v>19</v>
      </c>
      <c r="B47" s="8"/>
      <c r="C47" s="8"/>
      <c r="D47" s="30">
        <f>SUM(D43:D45)</f>
        <v>1212600</v>
      </c>
      <c r="E47" s="28"/>
      <c r="F47" s="30">
        <f>ROUND(SUM(F43:F45),-1)</f>
        <v>853810</v>
      </c>
      <c r="G47" s="28"/>
      <c r="H47" s="28"/>
      <c r="I47" s="30">
        <f>SUM(I43:I46)</f>
        <v>865020</v>
      </c>
      <c r="J47" s="20"/>
      <c r="K47" s="30">
        <f>SUM(K43:K46)</f>
        <v>856920</v>
      </c>
      <c r="N47" s="20"/>
    </row>
    <row r="48" spans="1:18" s="18" customFormat="1" ht="6" customHeight="1" x14ac:dyDescent="0.15">
      <c r="A48" s="8"/>
      <c r="B48" s="8"/>
      <c r="C48" s="8"/>
      <c r="D48" s="28"/>
      <c r="E48" s="28"/>
      <c r="F48" s="28"/>
      <c r="G48" s="21"/>
      <c r="H48" s="21"/>
      <c r="I48" s="21"/>
      <c r="J48" s="20"/>
      <c r="K48" s="21"/>
    </row>
    <row r="49" spans="1:18" s="18" customFormat="1" ht="12.75" x14ac:dyDescent="0.15">
      <c r="A49" s="8" t="s">
        <v>20</v>
      </c>
      <c r="B49" s="8"/>
      <c r="C49" s="8"/>
      <c r="D49" s="30">
        <f>SUM(D40:D46)</f>
        <v>5726901</v>
      </c>
      <c r="E49" s="28"/>
      <c r="F49" s="30">
        <f>ROUND(SUM(F40:F46),-1)</f>
        <v>1065300</v>
      </c>
      <c r="G49" s="21"/>
      <c r="H49" s="21"/>
      <c r="I49" s="22">
        <f>SUM(I40:I46)</f>
        <v>1065100</v>
      </c>
      <c r="J49" s="20"/>
      <c r="K49" s="22">
        <f>SUM(K40:K46)</f>
        <v>1037070</v>
      </c>
      <c r="Q49" s="42"/>
    </row>
    <row r="50" spans="1:18" s="24" customFormat="1" ht="7.5" customHeight="1" x14ac:dyDescent="0.15">
      <c r="A50" s="8"/>
      <c r="B50" s="8"/>
      <c r="C50" s="8"/>
      <c r="D50" s="28"/>
      <c r="E50" s="28"/>
      <c r="F50" s="28"/>
      <c r="G50" s="21"/>
      <c r="H50" s="21"/>
      <c r="I50" s="21"/>
      <c r="J50" s="23"/>
      <c r="K50" s="21"/>
      <c r="Q50" s="43"/>
    </row>
    <row r="51" spans="1:18" s="18" customFormat="1" ht="12.75" x14ac:dyDescent="0.15">
      <c r="A51" s="8" t="s">
        <v>21</v>
      </c>
      <c r="B51" s="8"/>
      <c r="C51" s="8"/>
      <c r="D51" s="30">
        <f>D35+D49</f>
        <v>7410292</v>
      </c>
      <c r="E51" s="28" t="e">
        <f>#REF!+#REF!+E43+E44+E45</f>
        <v>#REF!</v>
      </c>
      <c r="F51" s="30">
        <f>F35+F49</f>
        <v>3016310</v>
      </c>
      <c r="G51" s="21" t="e">
        <f>#REF!+#REF!+G43+G44+G45</f>
        <v>#REF!</v>
      </c>
      <c r="H51" s="21"/>
      <c r="I51" s="22">
        <f>I35+I49</f>
        <v>3016110</v>
      </c>
      <c r="J51" s="20" t="e">
        <f>#REF!+#REF!+J43+J44+J45</f>
        <v>#REF!</v>
      </c>
      <c r="K51" s="22">
        <f>K35+K49</f>
        <v>2910960</v>
      </c>
      <c r="P51" s="41"/>
      <c r="Q51" s="42"/>
    </row>
    <row r="52" spans="1:18" s="18" customFormat="1" ht="6.75" customHeight="1" x14ac:dyDescent="0.15">
      <c r="A52" s="8"/>
      <c r="B52" s="8"/>
      <c r="C52" s="8"/>
      <c r="D52" s="28"/>
      <c r="E52" s="28"/>
      <c r="F52" s="28"/>
      <c r="G52" s="21"/>
      <c r="H52" s="21"/>
      <c r="I52" s="21"/>
      <c r="J52" s="20"/>
      <c r="K52" s="21"/>
      <c r="P52" s="41"/>
      <c r="Q52" s="42"/>
    </row>
    <row r="53" spans="1:18" s="18" customFormat="1" ht="12.75" x14ac:dyDescent="0.15">
      <c r="A53" s="8" t="s">
        <v>22</v>
      </c>
      <c r="B53" s="8"/>
      <c r="C53" s="8"/>
      <c r="D53" s="57">
        <f>D24+D51</f>
        <v>9711929</v>
      </c>
      <c r="E53" s="58" t="e">
        <f>E24+#REF!+#REF!+E43+E44+E45</f>
        <v>#REF!</v>
      </c>
      <c r="F53" s="57">
        <f>F24+F51</f>
        <v>4597210</v>
      </c>
      <c r="G53" s="33" t="e">
        <f>G24+#REF!+#REF!+G43+G44+G45</f>
        <v>#REF!</v>
      </c>
      <c r="H53" s="33"/>
      <c r="I53" s="32">
        <f>I24+I51</f>
        <v>4597010</v>
      </c>
      <c r="J53" s="17" t="e">
        <f>J24+#REF!+#REF!+J43+J44+J45</f>
        <v>#REF!</v>
      </c>
      <c r="K53" s="32">
        <f>K24+K51</f>
        <v>4491860</v>
      </c>
      <c r="P53" s="41"/>
      <c r="Q53" s="42"/>
    </row>
    <row r="54" spans="1:18" s="34" customFormat="1" ht="2.25" customHeight="1" x14ac:dyDescent="0.15">
      <c r="A54" s="8"/>
      <c r="B54" s="8"/>
      <c r="C54" s="8"/>
      <c r="D54" s="46"/>
      <c r="E54" s="46"/>
      <c r="F54" s="51"/>
      <c r="G54" s="9"/>
      <c r="H54" s="9"/>
      <c r="I54" s="9"/>
      <c r="K54" s="9"/>
    </row>
    <row r="55" spans="1:18" ht="3" customHeight="1" x14ac:dyDescent="0.15">
      <c r="A55" s="8"/>
      <c r="B55" s="8"/>
      <c r="C55" s="8"/>
      <c r="D55" s="46"/>
      <c r="E55" s="46"/>
      <c r="F55" s="51"/>
      <c r="G55" s="9"/>
      <c r="H55" s="9"/>
      <c r="I55" s="9"/>
      <c r="K55" s="9"/>
    </row>
    <row r="56" spans="1:18" ht="12.75" x14ac:dyDescent="0.15">
      <c r="A56" s="8"/>
      <c r="B56" s="8"/>
      <c r="C56" s="8"/>
      <c r="D56" s="46"/>
      <c r="E56" s="46"/>
      <c r="F56" s="51"/>
      <c r="G56" s="9"/>
      <c r="H56" s="9"/>
      <c r="I56" s="9"/>
      <c r="K56" s="9"/>
    </row>
    <row r="57" spans="1:18" ht="12.75" x14ac:dyDescent="0.15">
      <c r="A57" s="8"/>
      <c r="B57" s="8"/>
      <c r="C57" s="8"/>
      <c r="D57" s="28">
        <f>+D44+D35</f>
        <v>2144291</v>
      </c>
      <c r="E57" s="46"/>
      <c r="F57" s="28">
        <f>+F44+F35</f>
        <v>2249941</v>
      </c>
      <c r="G57" s="9"/>
      <c r="H57" s="9"/>
      <c r="I57" s="21">
        <f>+I44+I35</f>
        <v>2263769</v>
      </c>
      <c r="K57" s="21">
        <f>+K44+K35</f>
        <v>2182381</v>
      </c>
    </row>
    <row r="58" spans="1:18" ht="12.75" x14ac:dyDescent="0.15">
      <c r="A58" s="8"/>
      <c r="B58" s="8"/>
      <c r="C58" s="8"/>
      <c r="D58" s="46"/>
      <c r="E58" s="46"/>
      <c r="F58" s="51"/>
      <c r="G58" s="9"/>
      <c r="H58" s="9"/>
      <c r="I58" s="9"/>
      <c r="K58" s="9"/>
    </row>
    <row r="59" spans="1:18" ht="12.75" x14ac:dyDescent="0.15">
      <c r="A59" s="8"/>
      <c r="B59" s="8"/>
      <c r="C59" s="8"/>
      <c r="D59" s="28">
        <f>+D45+D40</f>
        <v>4664601</v>
      </c>
      <c r="E59" s="46"/>
      <c r="F59" s="28">
        <f>+F45+F40</f>
        <v>293794</v>
      </c>
      <c r="G59" s="9"/>
      <c r="H59" s="9"/>
      <c r="I59" s="21">
        <f>+I45+I40</f>
        <v>234927</v>
      </c>
      <c r="K59" s="21">
        <f>+K45+K40</f>
        <v>214427</v>
      </c>
    </row>
    <row r="60" spans="1:18" x14ac:dyDescent="0.15">
      <c r="F60" s="60"/>
    </row>
    <row r="61" spans="1:18" x14ac:dyDescent="0.15">
      <c r="F61" s="60"/>
      <c r="I61" s="35">
        <v>116410</v>
      </c>
      <c r="K61" s="35">
        <v>116410</v>
      </c>
    </row>
    <row r="63" spans="1:18" x14ac:dyDescent="0.15">
      <c r="R63" s="36"/>
    </row>
    <row r="64" spans="1:18" ht="12.75" x14ac:dyDescent="0.15">
      <c r="F64" s="28">
        <f>F51-'[1]5A'!$J$35</f>
        <v>665850</v>
      </c>
      <c r="R64" s="36"/>
    </row>
    <row r="65" spans="4:11" ht="12.75" x14ac:dyDescent="0.15">
      <c r="F65" s="28">
        <v>2210190</v>
      </c>
    </row>
    <row r="66" spans="4:11" ht="12.75" x14ac:dyDescent="0.15">
      <c r="D66" s="59">
        <v>64204</v>
      </c>
      <c r="F66" s="28">
        <f>I51-F65</f>
        <v>805920</v>
      </c>
    </row>
    <row r="69" spans="4:11" ht="12.75" x14ac:dyDescent="0.15">
      <c r="D69" s="28"/>
      <c r="F69" s="61"/>
    </row>
    <row r="70" spans="4:11" ht="12.75" x14ac:dyDescent="0.15">
      <c r="D70" s="28">
        <f>SUM(D33,D66)</f>
        <v>64204</v>
      </c>
    </row>
    <row r="71" spans="4:11" ht="12.75" x14ac:dyDescent="0.15">
      <c r="D71" s="28"/>
      <c r="I71" s="39">
        <f>I43/I47</f>
        <v>0.59815264386950595</v>
      </c>
      <c r="K71" s="39">
        <f>K43/K47</f>
        <v>0.6</v>
      </c>
    </row>
    <row r="72" spans="4:11" x14ac:dyDescent="0.15">
      <c r="I72" s="39">
        <f>I44/I47</f>
        <v>0.36156273843379344</v>
      </c>
      <c r="K72" s="39">
        <f>K44/K47</f>
        <v>0.35999976660598421</v>
      </c>
    </row>
    <row r="73" spans="4:11" x14ac:dyDescent="0.15">
      <c r="I73" s="39">
        <f>I45/I47</f>
        <v>4.0284617696700657E-2</v>
      </c>
      <c r="K73" s="39">
        <f>K45/K47</f>
        <v>4.0000233394015774E-2</v>
      </c>
    </row>
    <row r="80" spans="4:11" x14ac:dyDescent="0.15">
      <c r="I80" s="35">
        <v>844500</v>
      </c>
      <c r="K80" s="35">
        <v>855305</v>
      </c>
    </row>
    <row r="81" spans="9:11" x14ac:dyDescent="0.15">
      <c r="I81" s="35">
        <v>505137.33600939886</v>
      </c>
      <c r="K81" s="35">
        <v>511592.26682064065</v>
      </c>
    </row>
    <row r="82" spans="9:11" x14ac:dyDescent="0.15">
      <c r="I82" s="35">
        <v>305339.58292539651</v>
      </c>
      <c r="K82" s="35">
        <v>309257.24457545736</v>
      </c>
    </row>
    <row r="83" spans="9:11" x14ac:dyDescent="0.15">
      <c r="I83" s="35">
        <v>34023.08106520462</v>
      </c>
      <c r="K83" s="35">
        <v>34455.488603902028</v>
      </c>
    </row>
    <row r="84" spans="9:11" x14ac:dyDescent="0.15">
      <c r="I84" s="35">
        <f>SUM(I81:I83)</f>
        <v>844499.99999999988</v>
      </c>
    </row>
  </sheetData>
  <mergeCells count="2">
    <mergeCell ref="A4:K4"/>
    <mergeCell ref="A2:K2"/>
  </mergeCells>
  <phoneticPr fontId="0" type="noConversion"/>
  <pageMargins left="1.62" right="1.25" top="0.46" bottom="0" header="0.22" footer="0.37"/>
  <pageSetup scale="94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form4</vt:lpstr>
      <vt:lpstr>form4!ALL</vt:lpstr>
      <vt:lpstr>form4!Print_Area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&amp; FISCAL PLANNING</dc:creator>
  <cp:lastModifiedBy>Frame, Adrienne</cp:lastModifiedBy>
  <cp:lastPrinted>2016-07-08T16:51:34Z</cp:lastPrinted>
  <dcterms:created xsi:type="dcterms:W3CDTF">2005-04-08T20:15:19Z</dcterms:created>
  <dcterms:modified xsi:type="dcterms:W3CDTF">2017-07-17T16:01:09Z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