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20" windowWidth="21060" windowHeight="8235"/>
  </bookViews>
  <sheets>
    <sheet name="Sheet1" sheetId="1" r:id="rId1"/>
    <sheet name="Sheet2" sheetId="2" r:id="rId2"/>
    <sheet name="Sheet3" sheetId="3" r:id="rId3"/>
  </sheets>
  <definedNames>
    <definedName name="FORM5_TSU" localSheetId="0">Sheet1!$A$1:$V$207</definedName>
  </definedNames>
  <calcPr calcId="144525"/>
</workbook>
</file>

<file path=xl/calcChain.xml><?xml version="1.0" encoding="utf-8"?>
<calcChain xmlns="http://schemas.openxmlformats.org/spreadsheetml/2006/main">
  <c r="V162" i="1" l="1"/>
  <c r="T162" i="1"/>
  <c r="R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B162" i="1"/>
  <c r="U160" i="1"/>
  <c r="V160" i="1"/>
  <c r="S160" i="1"/>
  <c r="T160" i="1"/>
  <c r="R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B160" i="1"/>
  <c r="V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R159" i="1" s="1"/>
  <c r="Q159" i="1"/>
  <c r="S159" i="1"/>
  <c r="T159" i="1"/>
  <c r="V151" i="1"/>
  <c r="T149" i="1"/>
  <c r="T148" i="1"/>
  <c r="R149" i="1"/>
  <c r="V148" i="1"/>
  <c r="V146" i="1"/>
  <c r="V147" i="1"/>
  <c r="V145" i="1"/>
  <c r="V143" i="1"/>
  <c r="T143" i="1"/>
  <c r="R143" i="1"/>
  <c r="V140" i="1"/>
  <c r="V141" i="1"/>
  <c r="V142" i="1"/>
  <c r="V139" i="1"/>
  <c r="V127" i="1"/>
  <c r="T127" i="1"/>
  <c r="R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B127" i="1"/>
  <c r="R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B125" i="1"/>
  <c r="V121" i="1"/>
  <c r="R121" i="1"/>
  <c r="R119" i="1"/>
  <c r="R122" i="1"/>
  <c r="V118" i="1"/>
  <c r="V117" i="1"/>
  <c r="R113" i="1"/>
  <c r="V113" i="1" s="1"/>
  <c r="R114" i="1"/>
  <c r="V114" i="1" s="1"/>
  <c r="R115" i="1"/>
  <c r="V115" i="1" s="1"/>
  <c r="R116" i="1"/>
  <c r="V116" i="1" s="1"/>
  <c r="V119" i="1"/>
  <c r="V122" i="1"/>
  <c r="R123" i="1"/>
  <c r="V123" i="1" s="1"/>
  <c r="R112" i="1"/>
  <c r="V112" i="1" s="1"/>
  <c r="V110" i="1"/>
  <c r="T110" i="1"/>
  <c r="R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0" i="1"/>
  <c r="T109" i="1"/>
  <c r="R109" i="1"/>
  <c r="N109" i="1"/>
  <c r="L109" i="1"/>
  <c r="J109" i="1"/>
  <c r="H109" i="1"/>
  <c r="F109" i="1"/>
  <c r="D109" i="1"/>
  <c r="B109" i="1"/>
  <c r="R100" i="1"/>
  <c r="V100" i="1" s="1"/>
  <c r="R101" i="1"/>
  <c r="V101" i="1" s="1"/>
  <c r="R102" i="1"/>
  <c r="V102" i="1" s="1"/>
  <c r="R103" i="1"/>
  <c r="V103" i="1" s="1"/>
  <c r="R104" i="1"/>
  <c r="V104" i="1" s="1"/>
  <c r="R105" i="1"/>
  <c r="V105" i="1" s="1"/>
  <c r="R106" i="1"/>
  <c r="V106" i="1" s="1"/>
  <c r="R107" i="1"/>
  <c r="V107" i="1" s="1"/>
  <c r="R108" i="1"/>
  <c r="V108" i="1" s="1"/>
  <c r="V99" i="1"/>
  <c r="R99" i="1"/>
  <c r="V149" i="1" l="1"/>
  <c r="V86" i="1"/>
  <c r="R77" i="1"/>
  <c r="R78" i="1"/>
  <c r="R79" i="1"/>
  <c r="R80" i="1"/>
  <c r="R81" i="1"/>
  <c r="R82" i="1"/>
  <c r="R83" i="1"/>
  <c r="R76" i="1"/>
  <c r="V77" i="1"/>
  <c r="V78" i="1"/>
  <c r="V79" i="1"/>
  <c r="V80" i="1"/>
  <c r="V81" i="1"/>
  <c r="V82" i="1"/>
  <c r="V83" i="1"/>
  <c r="V84" i="1" s="1"/>
  <c r="V76" i="1"/>
  <c r="V70" i="1"/>
  <c r="T72" i="1"/>
  <c r="R71" i="1"/>
  <c r="V71" i="1" s="1"/>
  <c r="R72" i="1"/>
  <c r="V72" i="1" s="1"/>
  <c r="R70" i="1"/>
  <c r="N72" i="1"/>
  <c r="L72" i="1"/>
  <c r="J72" i="1"/>
  <c r="H72" i="1"/>
  <c r="F72" i="1"/>
  <c r="D72" i="1"/>
  <c r="C74" i="1"/>
  <c r="E74" i="1"/>
  <c r="G74" i="1"/>
  <c r="I74" i="1"/>
  <c r="K74" i="1"/>
  <c r="M74" i="1"/>
  <c r="O74" i="1"/>
  <c r="P74" i="1"/>
  <c r="Q74" i="1"/>
  <c r="S74" i="1"/>
  <c r="U74" i="1"/>
  <c r="B74" i="1"/>
  <c r="B72" i="1"/>
  <c r="C73" i="1"/>
  <c r="D73" i="1"/>
  <c r="D74" i="1" s="1"/>
  <c r="E73" i="1"/>
  <c r="F73" i="1"/>
  <c r="F74" i="1" s="1"/>
  <c r="G73" i="1"/>
  <c r="H73" i="1"/>
  <c r="H74" i="1" s="1"/>
  <c r="I73" i="1"/>
  <c r="J73" i="1"/>
  <c r="J74" i="1" s="1"/>
  <c r="K73" i="1"/>
  <c r="L73" i="1"/>
  <c r="L74" i="1" s="1"/>
  <c r="M73" i="1"/>
  <c r="N73" i="1"/>
  <c r="N74" i="1" s="1"/>
  <c r="O73" i="1"/>
  <c r="P73" i="1"/>
  <c r="Q73" i="1"/>
  <c r="S73" i="1"/>
  <c r="T73" i="1"/>
  <c r="T74" i="1" s="1"/>
  <c r="U73" i="1"/>
  <c r="B73" i="1"/>
  <c r="G87" i="1"/>
  <c r="C85" i="1"/>
  <c r="C87" i="1" s="1"/>
  <c r="E85" i="1"/>
  <c r="E87" i="1" s="1"/>
  <c r="G85" i="1"/>
  <c r="I85" i="1"/>
  <c r="I87" i="1" s="1"/>
  <c r="K85" i="1"/>
  <c r="K87" i="1" s="1"/>
  <c r="M85" i="1"/>
  <c r="M87" i="1" s="1"/>
  <c r="O85" i="1"/>
  <c r="O87" i="1" s="1"/>
  <c r="Q85" i="1"/>
  <c r="Q87" i="1" s="1"/>
  <c r="S85" i="1"/>
  <c r="S87" i="1" s="1"/>
  <c r="U85" i="1"/>
  <c r="U87" i="1" s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P85" i="1" s="1"/>
  <c r="P87" i="1" s="1"/>
  <c r="Q84" i="1"/>
  <c r="S84" i="1"/>
  <c r="T84" i="1"/>
  <c r="U84" i="1"/>
  <c r="B84" i="1"/>
  <c r="B85" i="1" s="1"/>
  <c r="B87" i="1" s="1"/>
  <c r="R64" i="1"/>
  <c r="V64" i="1" s="1"/>
  <c r="R65" i="1"/>
  <c r="V65" i="1" s="1"/>
  <c r="R66" i="1"/>
  <c r="V66" i="1" s="1"/>
  <c r="R67" i="1"/>
  <c r="V67" i="1" s="1"/>
  <c r="V63" i="1"/>
  <c r="R63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S68" i="1"/>
  <c r="T68" i="1"/>
  <c r="U68" i="1"/>
  <c r="B68" i="1"/>
  <c r="V29" i="1"/>
  <c r="V45" i="1"/>
  <c r="V26" i="1"/>
  <c r="R27" i="1"/>
  <c r="V27" i="1" s="1"/>
  <c r="R28" i="1"/>
  <c r="V28" i="1" s="1"/>
  <c r="R29" i="1"/>
  <c r="R30" i="1"/>
  <c r="V30" i="1" s="1"/>
  <c r="R31" i="1"/>
  <c r="V31" i="1" s="1"/>
  <c r="R32" i="1"/>
  <c r="V32" i="1" s="1"/>
  <c r="R33" i="1"/>
  <c r="V33" i="1" s="1"/>
  <c r="R34" i="1"/>
  <c r="V34" i="1" s="1"/>
  <c r="R35" i="1"/>
  <c r="V35" i="1" s="1"/>
  <c r="R36" i="1"/>
  <c r="V36" i="1" s="1"/>
  <c r="R37" i="1"/>
  <c r="V37" i="1" s="1"/>
  <c r="R38" i="1"/>
  <c r="V38" i="1" s="1"/>
  <c r="R39" i="1"/>
  <c r="V39" i="1" s="1"/>
  <c r="R40" i="1"/>
  <c r="V40" i="1" s="1"/>
  <c r="R41" i="1"/>
  <c r="V41" i="1" s="1"/>
  <c r="R42" i="1"/>
  <c r="V42" i="1" s="1"/>
  <c r="R43" i="1"/>
  <c r="V43" i="1" s="1"/>
  <c r="R44" i="1"/>
  <c r="V44" i="1" s="1"/>
  <c r="R45" i="1"/>
  <c r="R46" i="1"/>
  <c r="V46" i="1" s="1"/>
  <c r="R26" i="1"/>
  <c r="R68" i="1" l="1"/>
  <c r="R73" i="1"/>
  <c r="R74" i="1" s="1"/>
  <c r="R84" i="1"/>
  <c r="T85" i="1"/>
  <c r="T87" i="1" s="1"/>
  <c r="R85" i="1"/>
  <c r="R87" i="1" s="1"/>
  <c r="N85" i="1"/>
  <c r="N87" i="1" s="1"/>
  <c r="L85" i="1"/>
  <c r="L87" i="1" s="1"/>
  <c r="J85" i="1"/>
  <c r="J87" i="1" s="1"/>
  <c r="H85" i="1"/>
  <c r="H87" i="1" s="1"/>
  <c r="F85" i="1"/>
  <c r="F87" i="1" s="1"/>
  <c r="D85" i="1"/>
  <c r="D87" i="1" s="1"/>
  <c r="V73" i="1"/>
  <c r="V68" i="1"/>
  <c r="C50" i="1"/>
  <c r="E50" i="1"/>
  <c r="G50" i="1"/>
  <c r="I50" i="1"/>
  <c r="K50" i="1"/>
  <c r="M50" i="1"/>
  <c r="O50" i="1"/>
  <c r="Q50" i="1"/>
  <c r="S50" i="1"/>
  <c r="U50" i="1"/>
  <c r="B50" i="1"/>
  <c r="C48" i="1"/>
  <c r="E48" i="1"/>
  <c r="G48" i="1"/>
  <c r="I48" i="1"/>
  <c r="K48" i="1"/>
  <c r="M48" i="1"/>
  <c r="O48" i="1"/>
  <c r="Q48" i="1"/>
  <c r="S48" i="1"/>
  <c r="U48" i="1"/>
  <c r="C47" i="1"/>
  <c r="D47" i="1"/>
  <c r="D48" i="1" s="1"/>
  <c r="D50" i="1" s="1"/>
  <c r="E47" i="1"/>
  <c r="F47" i="1"/>
  <c r="F48" i="1" s="1"/>
  <c r="F50" i="1" s="1"/>
  <c r="G47" i="1"/>
  <c r="H47" i="1"/>
  <c r="H48" i="1" s="1"/>
  <c r="H50" i="1" s="1"/>
  <c r="I47" i="1"/>
  <c r="J47" i="1"/>
  <c r="J48" i="1" s="1"/>
  <c r="J50" i="1" s="1"/>
  <c r="K47" i="1"/>
  <c r="L47" i="1"/>
  <c r="L48" i="1" s="1"/>
  <c r="L50" i="1" s="1"/>
  <c r="M47" i="1"/>
  <c r="N47" i="1"/>
  <c r="N48" i="1" s="1"/>
  <c r="N50" i="1" s="1"/>
  <c r="O47" i="1"/>
  <c r="P47" i="1"/>
  <c r="P48" i="1" s="1"/>
  <c r="P50" i="1" s="1"/>
  <c r="Q47" i="1"/>
  <c r="R47" i="1"/>
  <c r="S47" i="1"/>
  <c r="T47" i="1"/>
  <c r="T48" i="1" s="1"/>
  <c r="T50" i="1" s="1"/>
  <c r="U47" i="1"/>
  <c r="V47" i="1"/>
  <c r="B48" i="1"/>
  <c r="B47" i="1"/>
  <c r="V18" i="1"/>
  <c r="R19" i="1"/>
  <c r="V19" i="1" s="1"/>
  <c r="R20" i="1"/>
  <c r="V20" i="1" s="1"/>
  <c r="R21" i="1"/>
  <c r="V21" i="1" s="1"/>
  <c r="R22" i="1"/>
  <c r="V22" i="1" s="1"/>
  <c r="R18" i="1"/>
  <c r="C24" i="1"/>
  <c r="E24" i="1"/>
  <c r="G24" i="1"/>
  <c r="I24" i="1"/>
  <c r="K24" i="1"/>
  <c r="M24" i="1"/>
  <c r="O24" i="1"/>
  <c r="P24" i="1"/>
  <c r="Q24" i="1"/>
  <c r="S24" i="1"/>
  <c r="T24" i="1"/>
  <c r="U24" i="1"/>
  <c r="C23" i="1"/>
  <c r="D23" i="1"/>
  <c r="D24" i="1" s="1"/>
  <c r="E23" i="1"/>
  <c r="F23" i="1"/>
  <c r="F24" i="1" s="1"/>
  <c r="G23" i="1"/>
  <c r="H23" i="1"/>
  <c r="H24" i="1" s="1"/>
  <c r="I23" i="1"/>
  <c r="J23" i="1"/>
  <c r="J24" i="1" s="1"/>
  <c r="K23" i="1"/>
  <c r="L23" i="1"/>
  <c r="L24" i="1" s="1"/>
  <c r="M23" i="1"/>
  <c r="N23" i="1"/>
  <c r="N24" i="1" s="1"/>
  <c r="O23" i="1"/>
  <c r="P23" i="1"/>
  <c r="Q23" i="1"/>
  <c r="S23" i="1"/>
  <c r="T23" i="1"/>
  <c r="U23" i="1"/>
  <c r="B24" i="1"/>
  <c r="B23" i="1"/>
  <c r="V14" i="1"/>
  <c r="V11" i="1"/>
  <c r="R12" i="1"/>
  <c r="V12" i="1" s="1"/>
  <c r="R13" i="1"/>
  <c r="V13" i="1" s="1"/>
  <c r="R14" i="1"/>
  <c r="R15" i="1"/>
  <c r="V15" i="1" s="1"/>
  <c r="R11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S16" i="1"/>
  <c r="T16" i="1"/>
  <c r="U16" i="1"/>
  <c r="B16" i="1"/>
  <c r="D16" i="1"/>
  <c r="V23" i="1" l="1"/>
  <c r="V74" i="1"/>
  <c r="V85" i="1" s="1"/>
  <c r="V87" i="1" s="1"/>
  <c r="R23" i="1"/>
  <c r="V16" i="1"/>
  <c r="R16" i="1"/>
  <c r="R24" i="1" l="1"/>
  <c r="R48" i="1" s="1"/>
  <c r="R50" i="1" s="1"/>
  <c r="V24" i="1"/>
  <c r="V48" i="1" s="1"/>
  <c r="V50" i="1" s="1"/>
</calcChain>
</file>

<file path=xl/connections.xml><?xml version="1.0" encoding="utf-8"?>
<connections xmlns="http://schemas.openxmlformats.org/spreadsheetml/2006/main">
  <connection id="1" name="FORM5 TSU" type="6" refreshedVersion="3" background="1" saveData="1">
    <textPr codePage="65001" sourceFile="E:\17PROP\TSU\FORM5 TSU.txt" delimited="0">
      <textFields count="12">
        <textField type="text"/>
        <textField type="text" position="30"/>
        <textField type="text" position="45"/>
        <textField type="text" position="59"/>
        <textField type="text" position="73"/>
        <textField type="text" position="87"/>
        <textField type="text" position="103"/>
        <textField type="text" position="115"/>
        <textField type="text" position="128"/>
        <textField type="text" position="143"/>
        <textField type="text" position="157"/>
        <textField type="text" position="171"/>
      </textFields>
    </textPr>
  </connection>
</connections>
</file>

<file path=xl/sharedStrings.xml><?xml version="1.0" encoding="utf-8"?>
<sst xmlns="http://schemas.openxmlformats.org/spreadsheetml/2006/main" count="218" uniqueCount="71">
  <si>
    <t>Form V</t>
  </si>
  <si>
    <t>Public</t>
  </si>
  <si>
    <t>Academic</t>
  </si>
  <si>
    <t>Student</t>
  </si>
  <si>
    <t>Inst.</t>
  </si>
  <si>
    <t>Operation &amp;</t>
  </si>
  <si>
    <t>Scholar/</t>
  </si>
  <si>
    <t>Total</t>
  </si>
  <si>
    <t>Instruction</t>
  </si>
  <si>
    <t>Research</t>
  </si>
  <si>
    <t>Service</t>
  </si>
  <si>
    <t>Support</t>
  </si>
  <si>
    <t>Services</t>
  </si>
  <si>
    <t>Maintenance</t>
  </si>
  <si>
    <t>Fellowships</t>
  </si>
  <si>
    <t>E &amp; G</t>
  </si>
  <si>
    <t>Auxiliary</t>
  </si>
  <si>
    <t>Salaries</t>
  </si>
  <si>
    <t>Administrative/Professional</t>
  </si>
  <si>
    <t>Supporting</t>
  </si>
  <si>
    <t>Students</t>
  </si>
  <si>
    <t>Professional</t>
  </si>
  <si>
    <t>Total Salaries</t>
  </si>
  <si>
    <t>Employee Benefits</t>
  </si>
  <si>
    <t>FICA</t>
  </si>
  <si>
    <t>Retirement</t>
  </si>
  <si>
    <t>Insurance</t>
  </si>
  <si>
    <t>Unemployment Compensation</t>
  </si>
  <si>
    <t>Other</t>
  </si>
  <si>
    <t>Total Benefits</t>
  </si>
  <si>
    <t>Total Personal Serv.</t>
  </si>
  <si>
    <t>Travel</t>
  </si>
  <si>
    <t>Printing, Duplicating, Film</t>
  </si>
  <si>
    <t>Processing</t>
  </si>
  <si>
    <t>Utilities &amp; Fuel</t>
  </si>
  <si>
    <t>Communications &amp; Shipping</t>
  </si>
  <si>
    <t>Cost</t>
  </si>
  <si>
    <t>Maintenance/Repairs</t>
  </si>
  <si>
    <t>Professional/Admin.</t>
  </si>
  <si>
    <t>Supplies</t>
  </si>
  <si>
    <t>Rental &amp; Insurance</t>
  </si>
  <si>
    <t>Motor Vehicle Operation</t>
  </si>
  <si>
    <t>Awards &amp; Idemnities</t>
  </si>
  <si>
    <t>Grants &amp; Subsidies</t>
  </si>
  <si>
    <t>Other Services &amp; Expenses</t>
  </si>
  <si>
    <t>Stores for Resale</t>
  </si>
  <si>
    <t>Equipment</t>
  </si>
  <si>
    <t>Dept Revenue &amp; Service</t>
  </si>
  <si>
    <t>Charges</t>
  </si>
  <si>
    <t>Library Holdings &amp; Bindings</t>
  </si>
  <si>
    <t>Scholarships</t>
  </si>
  <si>
    <t>Total Other</t>
  </si>
  <si>
    <t>Total E &amp; G</t>
  </si>
  <si>
    <t>Transfers &amp; Debt Serv.</t>
  </si>
  <si>
    <t>Grand Total</t>
  </si>
  <si>
    <t>Operating Expense Budget</t>
  </si>
  <si>
    <t>Capital Expenditure Budget</t>
  </si>
  <si>
    <t>FORM V</t>
  </si>
  <si>
    <t>Unrestricted Expenditures and Transfers by</t>
  </si>
  <si>
    <t>Major Functional Area and Account for Fiscal Year</t>
  </si>
  <si>
    <t>TENNESSEE STATE UNIVERSITY</t>
  </si>
  <si>
    <t>Page 11</t>
  </si>
  <si>
    <t>Page 12</t>
  </si>
  <si>
    <t>Page 13</t>
  </si>
  <si>
    <t>Page 10</t>
  </si>
  <si>
    <t>ACTUAL 2015-16</t>
  </si>
  <si>
    <t>OCTOBER 2016-17</t>
  </si>
  <si>
    <t>ESTIMATED 2016-17</t>
  </si>
  <si>
    <t>PROPOSED 2017-18</t>
  </si>
  <si>
    <t>Professional/Admin</t>
  </si>
  <si>
    <t>Communications/Shipping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</si>
</sst>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41" fontId="4" fillId="0" borderId="0" xfId="0" applyNumberFormat="1" applyFont="1"/>
    <xf numFmtId="42" fontId="4" fillId="0" borderId="0" xfId="0" applyNumberFormat="1" applyFont="1"/>
    <xf numFmtId="42" fontId="4" fillId="0" borderId="2" xfId="0" applyNumberFormat="1" applyFont="1" applyBorder="1"/>
    <xf numFmtId="4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2" fontId="4" fillId="0" borderId="1" xfId="0" applyNumberFormat="1" applyFont="1" applyBorder="1"/>
    <xf numFmtId="0" fontId="7" fillId="0" borderId="0" xfId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1" fillId="2" borderId="0" xfId="0" applyFont="1" applyFill="1"/>
    <xf numFmtId="41" fontId="4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49" fontId="4" fillId="2" borderId="0" xfId="0" applyNumberFormat="1" applyFont="1" applyFill="1"/>
    <xf numFmtId="0" fontId="7" fillId="2" borderId="0" xfId="1" applyFont="1" applyFill="1" applyAlignment="1">
      <alignment horizontal="centerContinuous" vertical="center"/>
    </xf>
    <xf numFmtId="0" fontId="6" fillId="2" borderId="0" xfId="1" applyFill="1"/>
    <xf numFmtId="4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2" fillId="2" borderId="0" xfId="0" applyNumberFormat="1" applyFont="1" applyFill="1"/>
    <xf numFmtId="42" fontId="4" fillId="2" borderId="0" xfId="0" applyNumberFormat="1" applyFont="1" applyFill="1"/>
    <xf numFmtId="44" fontId="4" fillId="2" borderId="0" xfId="0" applyNumberFormat="1" applyFont="1" applyFill="1"/>
    <xf numFmtId="42" fontId="4" fillId="2" borderId="2" xfId="0" applyNumberFormat="1" applyFont="1" applyFill="1" applyBorder="1"/>
    <xf numFmtId="49" fontId="1" fillId="2" borderId="0" xfId="0" applyNumberFormat="1" applyFont="1" applyFill="1"/>
    <xf numFmtId="49" fontId="5" fillId="2" borderId="0" xfId="0" applyNumberFormat="1" applyFont="1" applyFill="1" applyAlignment="1">
      <alignment horizontal="left"/>
    </xf>
    <xf numFmtId="42" fontId="4" fillId="2" borderId="1" xfId="0" applyNumberFormat="1" applyFont="1" applyFill="1" applyBorder="1"/>
    <xf numFmtId="42" fontId="4" fillId="2" borderId="0" xfId="0" applyNumberFormat="1" applyFont="1" applyFill="1" applyBorder="1"/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65" fontId="4" fillId="0" borderId="0" xfId="2" applyNumberFormat="1" applyFo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FORM5 TS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tabSelected="1" topLeftCell="A112" zoomScaleNormal="100" zoomScaleSheetLayoutView="90" workbookViewId="0">
      <selection activeCell="S169" sqref="S169"/>
    </sheetView>
  </sheetViews>
  <sheetFormatPr defaultColWidth="8.85546875" defaultRowHeight="12.75" x14ac:dyDescent="0.2"/>
  <cols>
    <col min="1" max="1" width="26.85546875" style="2" customWidth="1"/>
    <col min="2" max="2" width="11.7109375" style="7" customWidth="1"/>
    <col min="3" max="3" width="1.42578125" style="5" customWidth="1"/>
    <col min="4" max="4" width="15.28515625" style="5" bestFit="1" customWidth="1"/>
    <col min="5" max="5" width="1.28515625" style="5" customWidth="1"/>
    <col min="6" max="6" width="12.5703125" style="5" bestFit="1" customWidth="1"/>
    <col min="7" max="7" width="0.7109375" style="5" customWidth="1"/>
    <col min="8" max="8" width="12.28515625" style="5" bestFit="1" customWidth="1"/>
    <col min="9" max="9" width="1" style="5" customWidth="1"/>
    <col min="10" max="10" width="14.85546875" style="5" bestFit="1" customWidth="1"/>
    <col min="11" max="11" width="1.28515625" style="5" customWidth="1"/>
    <col min="12" max="12" width="12" style="5" bestFit="1" customWidth="1"/>
    <col min="13" max="13" width="1.140625" style="5" customWidth="1"/>
    <col min="14" max="14" width="12.85546875" style="5" bestFit="1" customWidth="1"/>
    <col min="15" max="15" width="1.28515625" style="5" customWidth="1"/>
    <col min="16" max="16" width="11.28515625" style="5" customWidth="1"/>
    <col min="17" max="17" width="1.140625" style="5" customWidth="1"/>
    <col min="18" max="18" width="13.7109375" style="5" bestFit="1" customWidth="1"/>
    <col min="19" max="19" width="0.7109375" style="5" customWidth="1"/>
    <col min="20" max="20" width="12.42578125" style="5" bestFit="1" customWidth="1"/>
    <col min="21" max="21" width="1.140625" style="5" customWidth="1"/>
    <col min="22" max="22" width="16.140625" style="5" customWidth="1"/>
    <col min="23" max="16384" width="8.85546875" style="5"/>
  </cols>
  <sheetData>
    <row r="1" spans="1:23" ht="13.9" x14ac:dyDescent="0.25">
      <c r="A1" s="16" t="s">
        <v>57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 t="s">
        <v>64</v>
      </c>
    </row>
    <row r="2" spans="1:23" ht="13.15" x14ac:dyDescent="0.25">
      <c r="A2" s="20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21"/>
    </row>
    <row r="3" spans="1:23" ht="14.45" customHeight="1" x14ac:dyDescent="0.2">
      <c r="A3" s="22"/>
      <c r="B3" s="17"/>
      <c r="C3" s="18"/>
      <c r="D3" s="37" t="s">
        <v>60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  <c r="S3" s="18"/>
      <c r="T3" s="18"/>
      <c r="U3" s="18"/>
      <c r="V3" s="21"/>
    </row>
    <row r="4" spans="1:23" ht="14.45" customHeight="1" x14ac:dyDescent="0.2">
      <c r="A4" s="18"/>
      <c r="B4" s="17"/>
      <c r="C4" s="18"/>
      <c r="D4" s="37" t="s">
        <v>58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8"/>
      <c r="R4" s="18"/>
      <c r="S4" s="18"/>
      <c r="T4" s="18"/>
      <c r="U4" s="18"/>
      <c r="V4" s="21"/>
    </row>
    <row r="5" spans="1:23" ht="14.45" customHeight="1" x14ac:dyDescent="0.2">
      <c r="A5" s="18"/>
      <c r="B5" s="17"/>
      <c r="C5" s="18"/>
      <c r="D5" s="38" t="s">
        <v>59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1"/>
      <c r="R5" s="21"/>
      <c r="S5" s="21"/>
      <c r="T5" s="18"/>
      <c r="U5" s="18"/>
      <c r="V5" s="18"/>
    </row>
    <row r="6" spans="1:23" ht="14.45" customHeight="1" x14ac:dyDescent="0.2">
      <c r="A6" s="18"/>
      <c r="B6" s="17"/>
      <c r="C6" s="18"/>
      <c r="D6" s="37" t="s">
        <v>65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1"/>
      <c r="R6" s="21"/>
      <c r="S6" s="21"/>
      <c r="T6" s="18"/>
      <c r="U6" s="18"/>
      <c r="V6" s="18"/>
    </row>
    <row r="7" spans="1:23" ht="13.15" x14ac:dyDescent="0.25">
      <c r="A7" s="23"/>
      <c r="B7" s="17"/>
      <c r="C7" s="1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8"/>
      <c r="U7" s="18"/>
      <c r="V7" s="18"/>
    </row>
    <row r="8" spans="1:23" ht="13.15" x14ac:dyDescent="0.25">
      <c r="A8" s="20"/>
      <c r="B8" s="24"/>
      <c r="C8" s="25"/>
      <c r="D8" s="25"/>
      <c r="E8" s="25"/>
      <c r="F8" s="26" t="s">
        <v>1</v>
      </c>
      <c r="G8" s="26"/>
      <c r="H8" s="26" t="s">
        <v>2</v>
      </c>
      <c r="I8" s="26"/>
      <c r="J8" s="26" t="s">
        <v>3</v>
      </c>
      <c r="K8" s="26"/>
      <c r="L8" s="26" t="s">
        <v>4</v>
      </c>
      <c r="M8" s="26"/>
      <c r="N8" s="26" t="s">
        <v>5</v>
      </c>
      <c r="O8" s="26"/>
      <c r="P8" s="26" t="s">
        <v>6</v>
      </c>
      <c r="Q8" s="26"/>
      <c r="R8" s="26" t="s">
        <v>7</v>
      </c>
      <c r="S8" s="26"/>
      <c r="T8" s="25"/>
      <c r="U8" s="25"/>
      <c r="V8" s="25"/>
    </row>
    <row r="9" spans="1:23" ht="13.15" x14ac:dyDescent="0.25">
      <c r="A9" s="20"/>
      <c r="B9" s="24" t="s">
        <v>8</v>
      </c>
      <c r="C9" s="26"/>
      <c r="D9" s="26" t="s">
        <v>9</v>
      </c>
      <c r="E9" s="26"/>
      <c r="F9" s="26" t="s">
        <v>10</v>
      </c>
      <c r="G9" s="26"/>
      <c r="H9" s="26" t="s">
        <v>11</v>
      </c>
      <c r="I9" s="26"/>
      <c r="J9" s="26" t="s">
        <v>12</v>
      </c>
      <c r="K9" s="26"/>
      <c r="L9" s="26" t="s">
        <v>11</v>
      </c>
      <c r="M9" s="26"/>
      <c r="N9" s="26" t="s">
        <v>13</v>
      </c>
      <c r="O9" s="26"/>
      <c r="P9" s="26" t="s">
        <v>14</v>
      </c>
      <c r="Q9" s="26"/>
      <c r="R9" s="26" t="s">
        <v>15</v>
      </c>
      <c r="S9" s="26"/>
      <c r="T9" s="26" t="s">
        <v>16</v>
      </c>
      <c r="U9" s="26"/>
      <c r="V9" s="26" t="s">
        <v>7</v>
      </c>
    </row>
    <row r="10" spans="1:23" ht="13.15" x14ac:dyDescent="0.25">
      <c r="A10" s="27" t="s">
        <v>17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3" ht="13.15" x14ac:dyDescent="0.25">
      <c r="A11" s="28" t="s">
        <v>18</v>
      </c>
      <c r="B11" s="29">
        <v>66291</v>
      </c>
      <c r="C11" s="30"/>
      <c r="D11" s="29">
        <v>177153</v>
      </c>
      <c r="E11" s="17">
        <v>0</v>
      </c>
      <c r="F11" s="29">
        <v>116741</v>
      </c>
      <c r="G11" s="17">
        <v>0</v>
      </c>
      <c r="H11" s="29">
        <v>1470350</v>
      </c>
      <c r="I11" s="17">
        <v>0</v>
      </c>
      <c r="J11" s="29">
        <v>966103</v>
      </c>
      <c r="K11" s="17">
        <v>0</v>
      </c>
      <c r="L11" s="29">
        <v>2792899</v>
      </c>
      <c r="M11" s="17">
        <v>0</v>
      </c>
      <c r="N11" s="29">
        <v>92958</v>
      </c>
      <c r="O11" s="17">
        <v>0</v>
      </c>
      <c r="P11" s="17">
        <v>0</v>
      </c>
      <c r="Q11" s="17">
        <v>0</v>
      </c>
      <c r="R11" s="29">
        <f>SUM(B11:P11)</f>
        <v>5682495</v>
      </c>
      <c r="S11" s="17">
        <v>0</v>
      </c>
      <c r="T11" s="29">
        <v>377195</v>
      </c>
      <c r="U11" s="17">
        <v>0</v>
      </c>
      <c r="V11" s="29">
        <f>SUM(R11:T11)</f>
        <v>6059690</v>
      </c>
    </row>
    <row r="12" spans="1:23" ht="13.15" x14ac:dyDescent="0.25">
      <c r="A12" s="28" t="s">
        <v>2</v>
      </c>
      <c r="B12" s="17">
        <v>30763410</v>
      </c>
      <c r="C12" s="30"/>
      <c r="D12" s="17">
        <v>151341</v>
      </c>
      <c r="E12" s="17">
        <v>0</v>
      </c>
      <c r="F12" s="17">
        <v>0</v>
      </c>
      <c r="G12" s="17">
        <v>0</v>
      </c>
      <c r="H12" s="17">
        <v>873344</v>
      </c>
      <c r="I12" s="17">
        <v>0</v>
      </c>
      <c r="J12" s="17">
        <v>36300</v>
      </c>
      <c r="K12" s="17">
        <v>0</v>
      </c>
      <c r="L12" s="17">
        <v>20092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29">
        <f t="shared" ref="R12:R15" si="0">SUM(B12:P12)</f>
        <v>31844487</v>
      </c>
      <c r="S12" s="17">
        <v>0</v>
      </c>
      <c r="T12" s="17">
        <v>0</v>
      </c>
      <c r="U12" s="17">
        <v>0</v>
      </c>
      <c r="V12" s="29">
        <f t="shared" ref="V12:V15" si="1">SUM(R12:T12)</f>
        <v>31844487</v>
      </c>
    </row>
    <row r="13" spans="1:23" ht="13.15" x14ac:dyDescent="0.25">
      <c r="A13" s="28" t="s">
        <v>19</v>
      </c>
      <c r="B13" s="17">
        <v>2208981</v>
      </c>
      <c r="C13" s="30"/>
      <c r="D13" s="17">
        <v>42692</v>
      </c>
      <c r="E13" s="17">
        <v>0</v>
      </c>
      <c r="F13" s="17">
        <v>139177</v>
      </c>
      <c r="G13" s="17">
        <v>0</v>
      </c>
      <c r="H13" s="17">
        <v>933045</v>
      </c>
      <c r="I13" s="17">
        <v>0</v>
      </c>
      <c r="J13" s="17">
        <v>1228406</v>
      </c>
      <c r="K13" s="17">
        <v>0</v>
      </c>
      <c r="L13" s="17">
        <v>1047063</v>
      </c>
      <c r="M13" s="17">
        <v>0</v>
      </c>
      <c r="N13" s="17">
        <v>3623395</v>
      </c>
      <c r="O13" s="17">
        <v>0</v>
      </c>
      <c r="P13" s="17">
        <v>0</v>
      </c>
      <c r="Q13" s="17">
        <v>0</v>
      </c>
      <c r="R13" s="29">
        <f t="shared" si="0"/>
        <v>9222759</v>
      </c>
      <c r="S13" s="17">
        <v>0</v>
      </c>
      <c r="T13" s="17">
        <v>1248942</v>
      </c>
      <c r="U13" s="17">
        <v>0</v>
      </c>
      <c r="V13" s="29">
        <f t="shared" si="1"/>
        <v>10471701</v>
      </c>
    </row>
    <row r="14" spans="1:23" ht="13.15" x14ac:dyDescent="0.25">
      <c r="A14" s="28" t="s">
        <v>20</v>
      </c>
      <c r="B14" s="17">
        <v>109102</v>
      </c>
      <c r="C14" s="30"/>
      <c r="D14" s="17">
        <v>47622</v>
      </c>
      <c r="E14" s="17">
        <v>0</v>
      </c>
      <c r="F14" s="17">
        <v>3120</v>
      </c>
      <c r="G14" s="17">
        <v>0</v>
      </c>
      <c r="H14" s="17">
        <v>7616</v>
      </c>
      <c r="I14" s="17">
        <v>0</v>
      </c>
      <c r="J14" s="17">
        <v>64417</v>
      </c>
      <c r="K14" s="17">
        <v>0</v>
      </c>
      <c r="L14" s="17">
        <v>3339</v>
      </c>
      <c r="M14" s="17">
        <v>0</v>
      </c>
      <c r="N14" s="17">
        <v>3464</v>
      </c>
      <c r="O14" s="17">
        <v>0</v>
      </c>
      <c r="P14" s="17">
        <v>0</v>
      </c>
      <c r="Q14" s="17">
        <v>0</v>
      </c>
      <c r="R14" s="29">
        <f t="shared" si="0"/>
        <v>238680</v>
      </c>
      <c r="S14" s="17">
        <v>0</v>
      </c>
      <c r="T14" s="17">
        <v>223562</v>
      </c>
      <c r="U14" s="17">
        <v>0</v>
      </c>
      <c r="V14" s="29">
        <f t="shared" si="1"/>
        <v>462242</v>
      </c>
      <c r="W14" s="7"/>
    </row>
    <row r="15" spans="1:23" ht="13.15" x14ac:dyDescent="0.25">
      <c r="A15" s="28" t="s">
        <v>21</v>
      </c>
      <c r="B15" s="17">
        <v>2738552</v>
      </c>
      <c r="C15" s="30"/>
      <c r="D15" s="17">
        <v>830973</v>
      </c>
      <c r="E15" s="17">
        <v>0</v>
      </c>
      <c r="F15" s="17">
        <v>573817</v>
      </c>
      <c r="G15" s="17">
        <v>0</v>
      </c>
      <c r="H15" s="17">
        <v>1493303</v>
      </c>
      <c r="I15" s="17">
        <v>0</v>
      </c>
      <c r="J15" s="17">
        <v>5052189</v>
      </c>
      <c r="K15" s="17">
        <v>0</v>
      </c>
      <c r="L15" s="17">
        <v>3074935</v>
      </c>
      <c r="M15" s="17">
        <v>0</v>
      </c>
      <c r="N15" s="17">
        <v>1438482</v>
      </c>
      <c r="O15" s="17">
        <v>0</v>
      </c>
      <c r="P15" s="17">
        <v>0</v>
      </c>
      <c r="Q15" s="17">
        <v>0</v>
      </c>
      <c r="R15" s="29">
        <f t="shared" si="0"/>
        <v>15202251</v>
      </c>
      <c r="S15" s="17">
        <v>0</v>
      </c>
      <c r="T15" s="17">
        <v>744781</v>
      </c>
      <c r="U15" s="17">
        <v>0</v>
      </c>
      <c r="V15" s="29">
        <f t="shared" si="1"/>
        <v>15947032</v>
      </c>
    </row>
    <row r="16" spans="1:23" ht="13.15" x14ac:dyDescent="0.25">
      <c r="A16" s="28" t="s">
        <v>22</v>
      </c>
      <c r="B16" s="31">
        <f>SUM(B11:B15)</f>
        <v>35886336</v>
      </c>
      <c r="C16" s="30"/>
      <c r="D16" s="31">
        <f>SUM(D11:D15)</f>
        <v>1249781</v>
      </c>
      <c r="E16" s="31">
        <f t="shared" ref="E16:V16" si="2">SUM(E11:E15)</f>
        <v>0</v>
      </c>
      <c r="F16" s="31">
        <f t="shared" si="2"/>
        <v>832855</v>
      </c>
      <c r="G16" s="31">
        <f t="shared" si="2"/>
        <v>0</v>
      </c>
      <c r="H16" s="31">
        <f t="shared" si="2"/>
        <v>4777658</v>
      </c>
      <c r="I16" s="31">
        <f t="shared" si="2"/>
        <v>0</v>
      </c>
      <c r="J16" s="31">
        <f t="shared" si="2"/>
        <v>7347415</v>
      </c>
      <c r="K16" s="31">
        <f t="shared" si="2"/>
        <v>0</v>
      </c>
      <c r="L16" s="31">
        <f t="shared" si="2"/>
        <v>6938328</v>
      </c>
      <c r="M16" s="31">
        <f t="shared" si="2"/>
        <v>0</v>
      </c>
      <c r="N16" s="31">
        <f t="shared" si="2"/>
        <v>5158299</v>
      </c>
      <c r="O16" s="31">
        <f t="shared" si="2"/>
        <v>0</v>
      </c>
      <c r="P16" s="31">
        <f t="shared" si="2"/>
        <v>0</v>
      </c>
      <c r="Q16" s="31">
        <f t="shared" si="2"/>
        <v>0</v>
      </c>
      <c r="R16" s="31">
        <f t="shared" si="2"/>
        <v>62190672</v>
      </c>
      <c r="S16" s="31">
        <f t="shared" si="2"/>
        <v>0</v>
      </c>
      <c r="T16" s="31">
        <f t="shared" si="2"/>
        <v>2594480</v>
      </c>
      <c r="U16" s="31">
        <f t="shared" si="2"/>
        <v>0</v>
      </c>
      <c r="V16" s="31">
        <f t="shared" si="2"/>
        <v>64785152</v>
      </c>
    </row>
    <row r="17" spans="1:22" ht="13.15" x14ac:dyDescent="0.25">
      <c r="A17" s="27" t="s">
        <v>23</v>
      </c>
      <c r="B17" s="17">
        <v>0</v>
      </c>
      <c r="C17" s="30"/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1:22" ht="13.15" x14ac:dyDescent="0.25">
      <c r="A18" s="28" t="s">
        <v>24</v>
      </c>
      <c r="B18" s="17">
        <v>2528115</v>
      </c>
      <c r="C18" s="30"/>
      <c r="D18" s="17">
        <v>80117</v>
      </c>
      <c r="E18" s="17">
        <v>0</v>
      </c>
      <c r="F18" s="17">
        <v>58630</v>
      </c>
      <c r="G18" s="17">
        <v>0</v>
      </c>
      <c r="H18" s="17">
        <v>337387</v>
      </c>
      <c r="I18" s="17">
        <v>0</v>
      </c>
      <c r="J18" s="17">
        <v>502048</v>
      </c>
      <c r="K18" s="17">
        <v>0</v>
      </c>
      <c r="L18" s="17">
        <v>480866</v>
      </c>
      <c r="M18" s="17">
        <v>0</v>
      </c>
      <c r="N18" s="17">
        <v>367316</v>
      </c>
      <c r="O18" s="17">
        <v>0</v>
      </c>
      <c r="P18" s="17">
        <v>0</v>
      </c>
      <c r="Q18" s="17">
        <v>0</v>
      </c>
      <c r="R18" s="17">
        <f>SUM(B18:P18)</f>
        <v>4354479</v>
      </c>
      <c r="S18" s="17">
        <v>0</v>
      </c>
      <c r="T18" s="17">
        <v>149107</v>
      </c>
      <c r="U18" s="17">
        <v>0</v>
      </c>
      <c r="V18" s="17">
        <f>SUM(R18:T18)</f>
        <v>4503586</v>
      </c>
    </row>
    <row r="19" spans="1:22" ht="13.15" x14ac:dyDescent="0.25">
      <c r="A19" s="28" t="s">
        <v>25</v>
      </c>
      <c r="B19" s="17">
        <v>3593978</v>
      </c>
      <c r="C19" s="30"/>
      <c r="D19" s="17">
        <v>135276</v>
      </c>
      <c r="E19" s="17">
        <v>0</v>
      </c>
      <c r="F19" s="17">
        <v>85430</v>
      </c>
      <c r="G19" s="17">
        <v>0</v>
      </c>
      <c r="H19" s="17">
        <v>582849</v>
      </c>
      <c r="I19" s="17">
        <v>0</v>
      </c>
      <c r="J19" s="17">
        <v>807065</v>
      </c>
      <c r="K19" s="17">
        <v>0</v>
      </c>
      <c r="L19" s="17">
        <v>880777</v>
      </c>
      <c r="M19" s="17">
        <v>0</v>
      </c>
      <c r="N19" s="17">
        <v>691940</v>
      </c>
      <c r="O19" s="17">
        <v>0</v>
      </c>
      <c r="P19" s="17">
        <v>0</v>
      </c>
      <c r="Q19" s="17">
        <v>0</v>
      </c>
      <c r="R19" s="17">
        <f t="shared" ref="R19:R22" si="3">SUM(B19:P19)</f>
        <v>6777315</v>
      </c>
      <c r="S19" s="17">
        <v>0</v>
      </c>
      <c r="T19" s="17">
        <v>72502</v>
      </c>
      <c r="U19" s="17">
        <v>0</v>
      </c>
      <c r="V19" s="17">
        <f t="shared" ref="V19:V22" si="4">SUM(R19:T19)</f>
        <v>6849817</v>
      </c>
    </row>
    <row r="20" spans="1:22" ht="13.15" x14ac:dyDescent="0.25">
      <c r="A20" s="28" t="s">
        <v>26</v>
      </c>
      <c r="B20" s="17">
        <v>4865479</v>
      </c>
      <c r="C20" s="30"/>
      <c r="D20" s="17">
        <v>147114</v>
      </c>
      <c r="E20" s="17">
        <v>0</v>
      </c>
      <c r="F20" s="17">
        <v>122126</v>
      </c>
      <c r="G20" s="17">
        <v>0</v>
      </c>
      <c r="H20" s="17">
        <v>794085</v>
      </c>
      <c r="I20" s="17">
        <v>0</v>
      </c>
      <c r="J20" s="17">
        <v>1140639</v>
      </c>
      <c r="K20" s="17">
        <v>0</v>
      </c>
      <c r="L20" s="17">
        <v>998149</v>
      </c>
      <c r="M20" s="17">
        <v>0</v>
      </c>
      <c r="N20" s="17">
        <v>1009033</v>
      </c>
      <c r="O20" s="17">
        <v>0</v>
      </c>
      <c r="P20" s="17">
        <v>0</v>
      </c>
      <c r="Q20" s="17">
        <v>0</v>
      </c>
      <c r="R20" s="17">
        <f t="shared" si="3"/>
        <v>9076625</v>
      </c>
      <c r="S20" s="17">
        <v>0</v>
      </c>
      <c r="T20" s="17">
        <v>373392</v>
      </c>
      <c r="U20" s="17">
        <v>0</v>
      </c>
      <c r="V20" s="17">
        <f t="shared" si="4"/>
        <v>9450017</v>
      </c>
    </row>
    <row r="21" spans="1:22" ht="13.15" x14ac:dyDescent="0.25">
      <c r="A21" s="28" t="s">
        <v>27</v>
      </c>
      <c r="B21" s="17">
        <v>0</v>
      </c>
      <c r="C21" s="30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65883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3"/>
        <v>65883</v>
      </c>
      <c r="S21" s="17">
        <v>0</v>
      </c>
      <c r="T21" s="17">
        <v>0</v>
      </c>
      <c r="U21" s="17">
        <v>0</v>
      </c>
      <c r="V21" s="17">
        <f t="shared" si="4"/>
        <v>65883</v>
      </c>
    </row>
    <row r="22" spans="1:22" ht="13.15" x14ac:dyDescent="0.25">
      <c r="A22" s="28" t="s">
        <v>28</v>
      </c>
      <c r="B22" s="17">
        <v>1035369</v>
      </c>
      <c r="C22" s="30"/>
      <c r="D22" s="17">
        <v>32845</v>
      </c>
      <c r="E22" s="17">
        <v>0</v>
      </c>
      <c r="F22" s="17">
        <v>44127</v>
      </c>
      <c r="G22" s="17">
        <v>0</v>
      </c>
      <c r="H22" s="17">
        <v>66395</v>
      </c>
      <c r="I22" s="17">
        <v>0</v>
      </c>
      <c r="J22" s="17">
        <v>138064</v>
      </c>
      <c r="K22" s="17">
        <v>0</v>
      </c>
      <c r="L22" s="17">
        <v>272320</v>
      </c>
      <c r="M22" s="17">
        <v>0</v>
      </c>
      <c r="N22" s="17">
        <v>86393</v>
      </c>
      <c r="O22" s="17">
        <v>0</v>
      </c>
      <c r="P22" s="17">
        <v>0</v>
      </c>
      <c r="Q22" s="17">
        <v>0</v>
      </c>
      <c r="R22" s="17">
        <f t="shared" si="3"/>
        <v>1675513</v>
      </c>
      <c r="S22" s="17">
        <v>0</v>
      </c>
      <c r="T22" s="17">
        <v>628</v>
      </c>
      <c r="U22" s="17">
        <v>0</v>
      </c>
      <c r="V22" s="17">
        <f t="shared" si="4"/>
        <v>1676141</v>
      </c>
    </row>
    <row r="23" spans="1:22" ht="13.15" x14ac:dyDescent="0.25">
      <c r="A23" s="28" t="s">
        <v>29</v>
      </c>
      <c r="B23" s="31">
        <f>SUM(B18:B22)</f>
        <v>12022941</v>
      </c>
      <c r="C23" s="31">
        <f t="shared" ref="C23:V23" si="5">SUM(C18:C22)</f>
        <v>0</v>
      </c>
      <c r="D23" s="31">
        <f t="shared" si="5"/>
        <v>395352</v>
      </c>
      <c r="E23" s="31">
        <f t="shared" si="5"/>
        <v>0</v>
      </c>
      <c r="F23" s="31">
        <f t="shared" si="5"/>
        <v>310313</v>
      </c>
      <c r="G23" s="31">
        <f t="shared" si="5"/>
        <v>0</v>
      </c>
      <c r="H23" s="31">
        <f t="shared" si="5"/>
        <v>1780716</v>
      </c>
      <c r="I23" s="31">
        <f t="shared" si="5"/>
        <v>0</v>
      </c>
      <c r="J23" s="31">
        <f t="shared" si="5"/>
        <v>2587816</v>
      </c>
      <c r="K23" s="31">
        <f t="shared" si="5"/>
        <v>0</v>
      </c>
      <c r="L23" s="31">
        <f t="shared" si="5"/>
        <v>2697995</v>
      </c>
      <c r="M23" s="31">
        <f t="shared" si="5"/>
        <v>0</v>
      </c>
      <c r="N23" s="31">
        <f t="shared" si="5"/>
        <v>2154682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1">
        <f t="shared" si="5"/>
        <v>21949815</v>
      </c>
      <c r="S23" s="31">
        <f t="shared" si="5"/>
        <v>0</v>
      </c>
      <c r="T23" s="31">
        <f t="shared" si="5"/>
        <v>595629</v>
      </c>
      <c r="U23" s="31">
        <f t="shared" si="5"/>
        <v>0</v>
      </c>
      <c r="V23" s="31">
        <f t="shared" si="5"/>
        <v>22545444</v>
      </c>
    </row>
    <row r="24" spans="1:22" ht="13.15" x14ac:dyDescent="0.25">
      <c r="A24" s="27" t="s">
        <v>30</v>
      </c>
      <c r="B24" s="31">
        <f>B16+B23</f>
        <v>47909277</v>
      </c>
      <c r="C24" s="31">
        <f t="shared" ref="C24:V24" si="6">C16+C23</f>
        <v>0</v>
      </c>
      <c r="D24" s="31">
        <f t="shared" si="6"/>
        <v>1645133</v>
      </c>
      <c r="E24" s="31">
        <f t="shared" si="6"/>
        <v>0</v>
      </c>
      <c r="F24" s="31">
        <f t="shared" si="6"/>
        <v>1143168</v>
      </c>
      <c r="G24" s="31">
        <f t="shared" si="6"/>
        <v>0</v>
      </c>
      <c r="H24" s="31">
        <f t="shared" si="6"/>
        <v>6558374</v>
      </c>
      <c r="I24" s="31">
        <f t="shared" si="6"/>
        <v>0</v>
      </c>
      <c r="J24" s="31">
        <f t="shared" si="6"/>
        <v>9935231</v>
      </c>
      <c r="K24" s="31">
        <f t="shared" si="6"/>
        <v>0</v>
      </c>
      <c r="L24" s="31">
        <f t="shared" si="6"/>
        <v>9636323</v>
      </c>
      <c r="M24" s="31">
        <f t="shared" si="6"/>
        <v>0</v>
      </c>
      <c r="N24" s="31">
        <f t="shared" si="6"/>
        <v>7312981</v>
      </c>
      <c r="O24" s="31">
        <f t="shared" si="6"/>
        <v>0</v>
      </c>
      <c r="P24" s="31">
        <f t="shared" si="6"/>
        <v>0</v>
      </c>
      <c r="Q24" s="31">
        <f t="shared" si="6"/>
        <v>0</v>
      </c>
      <c r="R24" s="31">
        <f t="shared" si="6"/>
        <v>84140487</v>
      </c>
      <c r="S24" s="31">
        <f t="shared" si="6"/>
        <v>0</v>
      </c>
      <c r="T24" s="31">
        <f t="shared" si="6"/>
        <v>3190109</v>
      </c>
      <c r="U24" s="31">
        <f t="shared" si="6"/>
        <v>0</v>
      </c>
      <c r="V24" s="31">
        <f t="shared" si="6"/>
        <v>87330596</v>
      </c>
    </row>
    <row r="25" spans="1:22" ht="13.15" x14ac:dyDescent="0.25">
      <c r="A25" s="27" t="s">
        <v>28</v>
      </c>
      <c r="B25" s="17"/>
      <c r="C25" s="3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3.15" x14ac:dyDescent="0.25">
      <c r="A26" s="28" t="s">
        <v>31</v>
      </c>
      <c r="B26" s="17">
        <v>794122</v>
      </c>
      <c r="C26" s="30"/>
      <c r="D26" s="17">
        <v>55316</v>
      </c>
      <c r="E26" s="17">
        <v>0</v>
      </c>
      <c r="F26" s="17">
        <v>18646</v>
      </c>
      <c r="G26" s="17">
        <v>0</v>
      </c>
      <c r="H26" s="17">
        <v>58629</v>
      </c>
      <c r="I26" s="17">
        <v>0</v>
      </c>
      <c r="J26" s="17">
        <v>1124330</v>
      </c>
      <c r="K26" s="17">
        <v>0</v>
      </c>
      <c r="L26" s="17">
        <v>94070</v>
      </c>
      <c r="M26" s="17">
        <v>0</v>
      </c>
      <c r="N26" s="17">
        <v>25648</v>
      </c>
      <c r="O26" s="17">
        <v>0</v>
      </c>
      <c r="P26" s="17">
        <v>0</v>
      </c>
      <c r="Q26" s="17">
        <v>0</v>
      </c>
      <c r="R26" s="17">
        <f>SUM(B26:P26)</f>
        <v>2170761</v>
      </c>
      <c r="S26" s="17">
        <v>0</v>
      </c>
      <c r="T26" s="17">
        <v>14788</v>
      </c>
      <c r="U26" s="17">
        <v>0</v>
      </c>
      <c r="V26" s="17">
        <f>SUM(R26:T26)</f>
        <v>2185549</v>
      </c>
    </row>
    <row r="27" spans="1:22" ht="13.15" x14ac:dyDescent="0.25">
      <c r="A27" s="28" t="s">
        <v>32</v>
      </c>
      <c r="B27" s="17">
        <v>148147</v>
      </c>
      <c r="C27" s="30"/>
      <c r="D27" s="17">
        <v>24597</v>
      </c>
      <c r="E27" s="17">
        <v>0</v>
      </c>
      <c r="F27" s="17">
        <v>17938</v>
      </c>
      <c r="G27" s="17">
        <v>0</v>
      </c>
      <c r="H27" s="17">
        <v>17010</v>
      </c>
      <c r="I27" s="17">
        <v>0</v>
      </c>
      <c r="J27" s="17">
        <v>253316</v>
      </c>
      <c r="K27" s="17">
        <v>0</v>
      </c>
      <c r="L27" s="17">
        <v>78263</v>
      </c>
      <c r="M27" s="17">
        <v>0</v>
      </c>
      <c r="N27" s="17">
        <v>25949</v>
      </c>
      <c r="O27" s="17">
        <v>0</v>
      </c>
      <c r="P27" s="17">
        <v>0</v>
      </c>
      <c r="Q27" s="17">
        <v>0</v>
      </c>
      <c r="R27" s="17">
        <f t="shared" ref="R27:R46" si="7">SUM(B27:P27)</f>
        <v>565220</v>
      </c>
      <c r="S27" s="17">
        <v>0</v>
      </c>
      <c r="T27" s="17">
        <v>-326383</v>
      </c>
      <c r="U27" s="17">
        <v>0</v>
      </c>
      <c r="V27" s="17">
        <f t="shared" ref="V27:V46" si="8">SUM(R27:T27)</f>
        <v>238837</v>
      </c>
    </row>
    <row r="28" spans="1:22" ht="13.15" x14ac:dyDescent="0.25">
      <c r="A28" s="28" t="s">
        <v>33</v>
      </c>
      <c r="B28" s="17">
        <v>0</v>
      </c>
      <c r="C28" s="30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 t="shared" si="7"/>
        <v>0</v>
      </c>
      <c r="S28" s="17">
        <v>0</v>
      </c>
      <c r="T28" s="17">
        <v>0</v>
      </c>
      <c r="U28" s="17">
        <v>0</v>
      </c>
      <c r="V28" s="17">
        <f t="shared" si="8"/>
        <v>0</v>
      </c>
    </row>
    <row r="29" spans="1:22" ht="13.15" x14ac:dyDescent="0.25">
      <c r="A29" s="28" t="s">
        <v>34</v>
      </c>
      <c r="B29" s="17">
        <v>0</v>
      </c>
      <c r="C29" s="30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4257266</v>
      </c>
      <c r="O29" s="17">
        <v>0</v>
      </c>
      <c r="P29" s="17">
        <v>0</v>
      </c>
      <c r="Q29" s="17">
        <v>0</v>
      </c>
      <c r="R29" s="17">
        <f t="shared" si="7"/>
        <v>4257266</v>
      </c>
      <c r="S29" s="17">
        <v>0</v>
      </c>
      <c r="T29" s="17">
        <v>1779400</v>
      </c>
      <c r="U29" s="17">
        <v>0</v>
      </c>
      <c r="V29" s="17">
        <f t="shared" si="8"/>
        <v>6036666</v>
      </c>
    </row>
    <row r="30" spans="1:22" ht="13.15" x14ac:dyDescent="0.25">
      <c r="A30" s="28" t="s">
        <v>35</v>
      </c>
      <c r="B30" s="17">
        <v>606944</v>
      </c>
      <c r="C30" s="30"/>
      <c r="D30" s="17">
        <v>15311</v>
      </c>
      <c r="E30" s="17">
        <v>0</v>
      </c>
      <c r="F30" s="17">
        <v>12967</v>
      </c>
      <c r="G30" s="17">
        <v>0</v>
      </c>
      <c r="H30" s="17">
        <v>70935</v>
      </c>
      <c r="I30" s="17">
        <v>0</v>
      </c>
      <c r="J30" s="17">
        <v>179757</v>
      </c>
      <c r="K30" s="17">
        <v>0</v>
      </c>
      <c r="L30" s="17">
        <v>131516</v>
      </c>
      <c r="M30" s="17">
        <v>0</v>
      </c>
      <c r="N30" s="17">
        <v>64090</v>
      </c>
      <c r="O30" s="17">
        <v>0</v>
      </c>
      <c r="P30" s="17">
        <v>0</v>
      </c>
      <c r="Q30" s="17">
        <v>0</v>
      </c>
      <c r="R30" s="17">
        <f t="shared" si="7"/>
        <v>1081520</v>
      </c>
      <c r="S30" s="17">
        <v>0</v>
      </c>
      <c r="T30" s="17">
        <v>-363809</v>
      </c>
      <c r="U30" s="17">
        <v>0</v>
      </c>
      <c r="V30" s="17">
        <f t="shared" si="8"/>
        <v>717711</v>
      </c>
    </row>
    <row r="31" spans="1:22" ht="13.15" x14ac:dyDescent="0.25">
      <c r="A31" s="28" t="s">
        <v>36</v>
      </c>
      <c r="B31" s="17">
        <v>0</v>
      </c>
      <c r="C31" s="30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7"/>
        <v>0</v>
      </c>
      <c r="S31" s="17">
        <v>0</v>
      </c>
      <c r="T31" s="17">
        <v>0</v>
      </c>
      <c r="U31" s="17">
        <v>0</v>
      </c>
      <c r="V31" s="17">
        <f t="shared" si="8"/>
        <v>0</v>
      </c>
    </row>
    <row r="32" spans="1:22" ht="13.15" x14ac:dyDescent="0.25">
      <c r="A32" s="28" t="s">
        <v>37</v>
      </c>
      <c r="B32" s="17">
        <v>216229</v>
      </c>
      <c r="C32" s="30"/>
      <c r="D32" s="17">
        <v>127944</v>
      </c>
      <c r="E32" s="17">
        <v>0</v>
      </c>
      <c r="F32" s="17">
        <v>17882</v>
      </c>
      <c r="G32" s="17">
        <v>0</v>
      </c>
      <c r="H32" s="17">
        <v>38420</v>
      </c>
      <c r="I32" s="17">
        <v>0</v>
      </c>
      <c r="J32" s="17">
        <v>84920</v>
      </c>
      <c r="K32" s="17">
        <v>0</v>
      </c>
      <c r="L32" s="17">
        <v>81538</v>
      </c>
      <c r="M32" s="17">
        <v>0</v>
      </c>
      <c r="N32" s="17">
        <v>2445813</v>
      </c>
      <c r="O32" s="17">
        <v>0</v>
      </c>
      <c r="P32" s="17">
        <v>0</v>
      </c>
      <c r="Q32" s="17">
        <v>0</v>
      </c>
      <c r="R32" s="17">
        <f t="shared" si="7"/>
        <v>3012746</v>
      </c>
      <c r="S32" s="17">
        <v>0</v>
      </c>
      <c r="T32" s="17">
        <v>1481949</v>
      </c>
      <c r="U32" s="17">
        <v>0</v>
      </c>
      <c r="V32" s="17">
        <f t="shared" si="8"/>
        <v>4494695</v>
      </c>
    </row>
    <row r="33" spans="1:22" ht="13.15" x14ac:dyDescent="0.25">
      <c r="A33" s="28" t="s">
        <v>38</v>
      </c>
      <c r="B33" s="17">
        <v>3204447</v>
      </c>
      <c r="C33" s="30"/>
      <c r="D33" s="17">
        <v>157090</v>
      </c>
      <c r="E33" s="17">
        <v>0</v>
      </c>
      <c r="F33" s="17">
        <v>-240235</v>
      </c>
      <c r="G33" s="17">
        <v>0</v>
      </c>
      <c r="H33" s="17">
        <v>1949592</v>
      </c>
      <c r="I33" s="17">
        <v>0</v>
      </c>
      <c r="J33" s="17">
        <v>1679943</v>
      </c>
      <c r="K33" s="17">
        <v>0</v>
      </c>
      <c r="L33" s="17">
        <v>2448260</v>
      </c>
      <c r="M33" s="17">
        <v>0</v>
      </c>
      <c r="N33" s="17">
        <v>1141180</v>
      </c>
      <c r="O33" s="17">
        <v>0</v>
      </c>
      <c r="P33" s="17">
        <v>0</v>
      </c>
      <c r="Q33" s="17">
        <v>0</v>
      </c>
      <c r="R33" s="17">
        <f t="shared" si="7"/>
        <v>10340277</v>
      </c>
      <c r="S33" s="17">
        <v>0</v>
      </c>
      <c r="T33" s="17">
        <v>2408674</v>
      </c>
      <c r="U33" s="17">
        <v>0</v>
      </c>
      <c r="V33" s="17">
        <f t="shared" si="8"/>
        <v>12748951</v>
      </c>
    </row>
    <row r="34" spans="1:22" ht="13.15" x14ac:dyDescent="0.25">
      <c r="A34" s="28" t="s">
        <v>12</v>
      </c>
      <c r="B34" s="17">
        <v>0</v>
      </c>
      <c r="C34" s="30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7"/>
        <v>0</v>
      </c>
      <c r="S34" s="17">
        <v>0</v>
      </c>
      <c r="T34" s="17">
        <v>0</v>
      </c>
      <c r="U34" s="17">
        <v>0</v>
      </c>
      <c r="V34" s="17">
        <f t="shared" si="8"/>
        <v>0</v>
      </c>
    </row>
    <row r="35" spans="1:22" ht="13.15" x14ac:dyDescent="0.25">
      <c r="A35" s="28" t="s">
        <v>39</v>
      </c>
      <c r="B35" s="17">
        <v>1246137</v>
      </c>
      <c r="C35" s="30"/>
      <c r="D35" s="17">
        <v>71613</v>
      </c>
      <c r="E35" s="17">
        <v>0</v>
      </c>
      <c r="F35" s="17">
        <v>26258</v>
      </c>
      <c r="G35" s="17">
        <v>0</v>
      </c>
      <c r="H35" s="17">
        <v>143672</v>
      </c>
      <c r="I35" s="17">
        <v>0</v>
      </c>
      <c r="J35" s="17">
        <v>865705</v>
      </c>
      <c r="K35" s="17">
        <v>0</v>
      </c>
      <c r="L35" s="17">
        <v>199649</v>
      </c>
      <c r="M35" s="17">
        <v>0</v>
      </c>
      <c r="N35" s="17">
        <v>505267</v>
      </c>
      <c r="O35" s="17">
        <v>0</v>
      </c>
      <c r="P35" s="17">
        <v>1961</v>
      </c>
      <c r="Q35" s="17">
        <v>0</v>
      </c>
      <c r="R35" s="17">
        <f t="shared" si="7"/>
        <v>3060262</v>
      </c>
      <c r="S35" s="17">
        <v>0</v>
      </c>
      <c r="T35" s="17">
        <v>648754</v>
      </c>
      <c r="U35" s="17">
        <v>0</v>
      </c>
      <c r="V35" s="17">
        <f t="shared" si="8"/>
        <v>3709016</v>
      </c>
    </row>
    <row r="36" spans="1:22" ht="13.15" x14ac:dyDescent="0.25">
      <c r="A36" s="28" t="s">
        <v>40</v>
      </c>
      <c r="B36" s="17">
        <v>23090</v>
      </c>
      <c r="C36" s="30"/>
      <c r="D36" s="17">
        <v>9076</v>
      </c>
      <c r="E36" s="17">
        <v>0</v>
      </c>
      <c r="F36" s="17">
        <v>7975</v>
      </c>
      <c r="G36" s="17">
        <v>0</v>
      </c>
      <c r="H36" s="17">
        <v>214</v>
      </c>
      <c r="I36" s="17">
        <v>0</v>
      </c>
      <c r="J36" s="17">
        <v>300367</v>
      </c>
      <c r="K36" s="17">
        <v>0</v>
      </c>
      <c r="L36" s="17">
        <v>122012</v>
      </c>
      <c r="M36" s="17">
        <v>0</v>
      </c>
      <c r="N36" s="17">
        <v>67607</v>
      </c>
      <c r="O36" s="17">
        <v>0</v>
      </c>
      <c r="P36" s="17">
        <v>0</v>
      </c>
      <c r="Q36" s="17">
        <v>0</v>
      </c>
      <c r="R36" s="17">
        <f t="shared" si="7"/>
        <v>530341</v>
      </c>
      <c r="S36" s="17">
        <v>0</v>
      </c>
      <c r="T36" s="17">
        <v>110572</v>
      </c>
      <c r="U36" s="17">
        <v>0</v>
      </c>
      <c r="V36" s="17">
        <f t="shared" si="8"/>
        <v>640913</v>
      </c>
    </row>
    <row r="37" spans="1:22" ht="13.15" x14ac:dyDescent="0.25">
      <c r="A37" s="28" t="s">
        <v>41</v>
      </c>
      <c r="B37" s="17">
        <v>84</v>
      </c>
      <c r="C37" s="30"/>
      <c r="D37" s="17">
        <v>0</v>
      </c>
      <c r="E37" s="17">
        <v>0</v>
      </c>
      <c r="F37" s="17">
        <v>3964</v>
      </c>
      <c r="G37" s="17">
        <v>0</v>
      </c>
      <c r="H37" s="17">
        <v>0</v>
      </c>
      <c r="I37" s="17">
        <v>0</v>
      </c>
      <c r="J37" s="17">
        <v>20004</v>
      </c>
      <c r="K37" s="17">
        <v>0</v>
      </c>
      <c r="L37" s="17">
        <v>5367</v>
      </c>
      <c r="M37" s="17">
        <v>0</v>
      </c>
      <c r="N37" s="17">
        <v>-92784</v>
      </c>
      <c r="O37" s="17">
        <v>0</v>
      </c>
      <c r="P37" s="17">
        <v>0</v>
      </c>
      <c r="Q37" s="17">
        <v>0</v>
      </c>
      <c r="R37" s="17">
        <f t="shared" si="7"/>
        <v>-63365</v>
      </c>
      <c r="S37" s="17">
        <v>0</v>
      </c>
      <c r="T37" s="17">
        <v>27772</v>
      </c>
      <c r="U37" s="17">
        <v>0</v>
      </c>
      <c r="V37" s="17">
        <f t="shared" si="8"/>
        <v>-35593</v>
      </c>
    </row>
    <row r="38" spans="1:22" ht="13.15" x14ac:dyDescent="0.25">
      <c r="A38" s="28" t="s">
        <v>42</v>
      </c>
      <c r="B38" s="17">
        <v>865</v>
      </c>
      <c r="C38" s="30"/>
      <c r="D38" s="17">
        <v>300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5148</v>
      </c>
      <c r="K38" s="17">
        <v>0</v>
      </c>
      <c r="L38" s="17">
        <v>8506</v>
      </c>
      <c r="M38" s="17">
        <v>0</v>
      </c>
      <c r="N38" s="17">
        <v>0</v>
      </c>
      <c r="O38" s="17">
        <v>0</v>
      </c>
      <c r="P38" s="17">
        <v>29392</v>
      </c>
      <c r="Q38" s="17">
        <v>0</v>
      </c>
      <c r="R38" s="17">
        <f t="shared" si="7"/>
        <v>44211</v>
      </c>
      <c r="S38" s="17">
        <v>0</v>
      </c>
      <c r="T38" s="17">
        <v>0</v>
      </c>
      <c r="U38" s="17">
        <v>0</v>
      </c>
      <c r="V38" s="17">
        <f t="shared" si="8"/>
        <v>44211</v>
      </c>
    </row>
    <row r="39" spans="1:22" ht="13.15" x14ac:dyDescent="0.25">
      <c r="A39" s="28" t="s">
        <v>43</v>
      </c>
      <c r="B39" s="17">
        <v>8475</v>
      </c>
      <c r="C39" s="30"/>
      <c r="D39" s="17">
        <v>589</v>
      </c>
      <c r="E39" s="17">
        <v>0</v>
      </c>
      <c r="F39" s="17">
        <v>600</v>
      </c>
      <c r="G39" s="17">
        <v>0</v>
      </c>
      <c r="H39" s="17">
        <v>788</v>
      </c>
      <c r="I39" s="17">
        <v>0</v>
      </c>
      <c r="J39" s="17">
        <v>84691</v>
      </c>
      <c r="K39" s="17">
        <v>0</v>
      </c>
      <c r="L39" s="17">
        <v>13372</v>
      </c>
      <c r="M39" s="17">
        <v>0</v>
      </c>
      <c r="N39" s="17">
        <v>5550</v>
      </c>
      <c r="O39" s="17">
        <v>0</v>
      </c>
      <c r="P39" s="17">
        <v>0</v>
      </c>
      <c r="Q39" s="17">
        <v>0</v>
      </c>
      <c r="R39" s="17">
        <f t="shared" si="7"/>
        <v>114065</v>
      </c>
      <c r="S39" s="17">
        <v>0</v>
      </c>
      <c r="T39" s="17">
        <v>55265</v>
      </c>
      <c r="U39" s="17">
        <v>0</v>
      </c>
      <c r="V39" s="17">
        <f t="shared" si="8"/>
        <v>169330</v>
      </c>
    </row>
    <row r="40" spans="1:22" ht="13.15" x14ac:dyDescent="0.25">
      <c r="A40" s="28" t="s">
        <v>44</v>
      </c>
      <c r="B40" s="17">
        <v>112305</v>
      </c>
      <c r="C40" s="30"/>
      <c r="D40" s="17">
        <v>11692</v>
      </c>
      <c r="E40" s="17">
        <v>0</v>
      </c>
      <c r="F40" s="17">
        <v>17662</v>
      </c>
      <c r="G40" s="17">
        <v>0</v>
      </c>
      <c r="H40" s="17">
        <v>18966</v>
      </c>
      <c r="I40" s="17">
        <v>0</v>
      </c>
      <c r="J40" s="17">
        <v>356663</v>
      </c>
      <c r="K40" s="17">
        <v>0</v>
      </c>
      <c r="L40" s="17">
        <v>186626</v>
      </c>
      <c r="M40" s="17">
        <v>0</v>
      </c>
      <c r="N40" s="17">
        <v>-14914</v>
      </c>
      <c r="O40" s="17">
        <v>0</v>
      </c>
      <c r="P40" s="17">
        <v>0</v>
      </c>
      <c r="Q40" s="17">
        <v>0</v>
      </c>
      <c r="R40" s="17">
        <f t="shared" si="7"/>
        <v>689000</v>
      </c>
      <c r="S40" s="17">
        <v>0</v>
      </c>
      <c r="T40" s="17">
        <v>138562</v>
      </c>
      <c r="U40" s="17">
        <v>0</v>
      </c>
      <c r="V40" s="17">
        <f t="shared" si="8"/>
        <v>827562</v>
      </c>
    </row>
    <row r="41" spans="1:22" ht="13.15" x14ac:dyDescent="0.25">
      <c r="A41" s="28" t="s">
        <v>45</v>
      </c>
      <c r="B41" s="17">
        <v>0</v>
      </c>
      <c r="C41" s="30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26756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7"/>
        <v>26756</v>
      </c>
      <c r="S41" s="17">
        <v>0</v>
      </c>
      <c r="T41" s="17">
        <v>6339910</v>
      </c>
      <c r="U41" s="17">
        <v>0</v>
      </c>
      <c r="V41" s="17">
        <f t="shared" si="8"/>
        <v>6366666</v>
      </c>
    </row>
    <row r="42" spans="1:22" ht="13.15" x14ac:dyDescent="0.25">
      <c r="A42" s="28" t="s">
        <v>46</v>
      </c>
      <c r="B42" s="17">
        <v>122105</v>
      </c>
      <c r="C42" s="30"/>
      <c r="D42" s="17">
        <v>9056</v>
      </c>
      <c r="E42" s="17">
        <v>0</v>
      </c>
      <c r="F42" s="17">
        <v>222</v>
      </c>
      <c r="G42" s="17">
        <v>0</v>
      </c>
      <c r="H42" s="17">
        <v>1334</v>
      </c>
      <c r="I42" s="17">
        <v>0</v>
      </c>
      <c r="J42" s="17">
        <v>11238</v>
      </c>
      <c r="K42" s="17">
        <v>0</v>
      </c>
      <c r="L42" s="17">
        <v>1944</v>
      </c>
      <c r="M42" s="17">
        <v>0</v>
      </c>
      <c r="N42" s="17">
        <v>24412</v>
      </c>
      <c r="O42" s="17">
        <v>0</v>
      </c>
      <c r="P42" s="17">
        <v>0</v>
      </c>
      <c r="Q42" s="17">
        <v>0</v>
      </c>
      <c r="R42" s="17">
        <f t="shared" si="7"/>
        <v>170311</v>
      </c>
      <c r="S42" s="17">
        <v>0</v>
      </c>
      <c r="T42" s="17">
        <v>233083</v>
      </c>
      <c r="U42" s="17">
        <v>0</v>
      </c>
      <c r="V42" s="17">
        <f t="shared" si="8"/>
        <v>403394</v>
      </c>
    </row>
    <row r="43" spans="1:22" ht="13.15" x14ac:dyDescent="0.25">
      <c r="A43" s="28" t="s">
        <v>47</v>
      </c>
      <c r="B43" s="17">
        <v>0</v>
      </c>
      <c r="C43" s="30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7"/>
        <v>0</v>
      </c>
      <c r="S43" s="17">
        <v>0</v>
      </c>
      <c r="T43" s="17">
        <v>0</v>
      </c>
      <c r="U43" s="17">
        <v>0</v>
      </c>
      <c r="V43" s="17">
        <f t="shared" si="8"/>
        <v>0</v>
      </c>
    </row>
    <row r="44" spans="1:22" ht="13.15" x14ac:dyDescent="0.25">
      <c r="A44" s="28" t="s">
        <v>48</v>
      </c>
      <c r="B44" s="17">
        <v>0</v>
      </c>
      <c r="C44" s="30"/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f t="shared" si="7"/>
        <v>0</v>
      </c>
      <c r="S44" s="17">
        <v>0</v>
      </c>
      <c r="T44" s="17">
        <v>0</v>
      </c>
      <c r="U44" s="17">
        <v>0</v>
      </c>
      <c r="V44" s="17">
        <f t="shared" si="8"/>
        <v>0</v>
      </c>
    </row>
    <row r="45" spans="1:22" ht="13.15" x14ac:dyDescent="0.25">
      <c r="A45" s="28" t="s">
        <v>49</v>
      </c>
      <c r="B45" s="17">
        <v>0</v>
      </c>
      <c r="C45" s="30"/>
      <c r="D45" s="17">
        <v>0</v>
      </c>
      <c r="E45" s="17">
        <v>0</v>
      </c>
      <c r="F45" s="17">
        <v>0</v>
      </c>
      <c r="G45" s="17">
        <v>0</v>
      </c>
      <c r="H45" s="17">
        <v>249979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si="7"/>
        <v>249979</v>
      </c>
      <c r="S45" s="17">
        <v>0</v>
      </c>
      <c r="T45" s="17">
        <v>0</v>
      </c>
      <c r="U45" s="17">
        <v>0</v>
      </c>
      <c r="V45" s="17">
        <f t="shared" si="8"/>
        <v>249979</v>
      </c>
    </row>
    <row r="46" spans="1:22" ht="13.15" x14ac:dyDescent="0.25">
      <c r="A46" s="28" t="s">
        <v>50</v>
      </c>
      <c r="B46" s="17">
        <v>976696</v>
      </c>
      <c r="C46" s="30"/>
      <c r="D46" s="17">
        <v>5926</v>
      </c>
      <c r="E46" s="17">
        <v>0</v>
      </c>
      <c r="F46" s="17">
        <v>0</v>
      </c>
      <c r="G46" s="17">
        <v>0</v>
      </c>
      <c r="H46" s="17">
        <v>21250</v>
      </c>
      <c r="I46" s="17">
        <v>0</v>
      </c>
      <c r="J46" s="17">
        <v>3353542</v>
      </c>
      <c r="K46" s="17">
        <v>0</v>
      </c>
      <c r="L46" s="17">
        <v>16650</v>
      </c>
      <c r="M46" s="17">
        <v>0</v>
      </c>
      <c r="N46" s="17">
        <v>0</v>
      </c>
      <c r="O46" s="17">
        <v>0</v>
      </c>
      <c r="P46" s="17">
        <v>6121611</v>
      </c>
      <c r="Q46" s="17">
        <v>0</v>
      </c>
      <c r="R46" s="17">
        <f t="shared" si="7"/>
        <v>10495675</v>
      </c>
      <c r="S46" s="17">
        <v>0</v>
      </c>
      <c r="T46" s="17">
        <v>302384</v>
      </c>
      <c r="U46" s="17">
        <v>0</v>
      </c>
      <c r="V46" s="17">
        <f t="shared" si="8"/>
        <v>10798059</v>
      </c>
    </row>
    <row r="47" spans="1:22" ht="13.15" x14ac:dyDescent="0.25">
      <c r="A47" s="27" t="s">
        <v>51</v>
      </c>
      <c r="B47" s="31">
        <f>SUM(B26:B46)</f>
        <v>7459646</v>
      </c>
      <c r="C47" s="31">
        <f t="shared" ref="C47:V47" si="9">SUM(C26:C46)</f>
        <v>0</v>
      </c>
      <c r="D47" s="31">
        <f t="shared" si="9"/>
        <v>488510</v>
      </c>
      <c r="E47" s="31">
        <f t="shared" si="9"/>
        <v>0</v>
      </c>
      <c r="F47" s="31">
        <f t="shared" si="9"/>
        <v>-116121</v>
      </c>
      <c r="G47" s="31">
        <f t="shared" si="9"/>
        <v>0</v>
      </c>
      <c r="H47" s="31">
        <f t="shared" si="9"/>
        <v>2570789</v>
      </c>
      <c r="I47" s="31">
        <f t="shared" si="9"/>
        <v>0</v>
      </c>
      <c r="J47" s="31">
        <f t="shared" si="9"/>
        <v>8346380</v>
      </c>
      <c r="K47" s="31">
        <f t="shared" si="9"/>
        <v>0</v>
      </c>
      <c r="L47" s="31">
        <f t="shared" si="9"/>
        <v>3387773</v>
      </c>
      <c r="M47" s="31">
        <f t="shared" si="9"/>
        <v>0</v>
      </c>
      <c r="N47" s="31">
        <f t="shared" si="9"/>
        <v>8455084</v>
      </c>
      <c r="O47" s="31">
        <f t="shared" si="9"/>
        <v>0</v>
      </c>
      <c r="P47" s="31">
        <f t="shared" si="9"/>
        <v>6152964</v>
      </c>
      <c r="Q47" s="31">
        <f t="shared" si="9"/>
        <v>0</v>
      </c>
      <c r="R47" s="31">
        <f t="shared" si="9"/>
        <v>36745025</v>
      </c>
      <c r="S47" s="31">
        <f t="shared" si="9"/>
        <v>0</v>
      </c>
      <c r="T47" s="31">
        <f t="shared" si="9"/>
        <v>12850921</v>
      </c>
      <c r="U47" s="31">
        <f t="shared" si="9"/>
        <v>0</v>
      </c>
      <c r="V47" s="31">
        <f t="shared" si="9"/>
        <v>49595946</v>
      </c>
    </row>
    <row r="48" spans="1:22" ht="13.15" x14ac:dyDescent="0.25">
      <c r="A48" s="27" t="s">
        <v>52</v>
      </c>
      <c r="B48" s="31">
        <f>SUM(B24+B47)</f>
        <v>55368923</v>
      </c>
      <c r="C48" s="31">
        <f t="shared" ref="C48:V48" si="10">SUM(C24+C47)</f>
        <v>0</v>
      </c>
      <c r="D48" s="31">
        <f t="shared" si="10"/>
        <v>2133643</v>
      </c>
      <c r="E48" s="31">
        <f t="shared" si="10"/>
        <v>0</v>
      </c>
      <c r="F48" s="31">
        <f t="shared" si="10"/>
        <v>1027047</v>
      </c>
      <c r="G48" s="31">
        <f t="shared" si="10"/>
        <v>0</v>
      </c>
      <c r="H48" s="31">
        <f t="shared" si="10"/>
        <v>9129163</v>
      </c>
      <c r="I48" s="31">
        <f t="shared" si="10"/>
        <v>0</v>
      </c>
      <c r="J48" s="31">
        <f t="shared" si="10"/>
        <v>18281611</v>
      </c>
      <c r="K48" s="31">
        <f t="shared" si="10"/>
        <v>0</v>
      </c>
      <c r="L48" s="31">
        <f t="shared" si="10"/>
        <v>13024096</v>
      </c>
      <c r="M48" s="31">
        <f t="shared" si="10"/>
        <v>0</v>
      </c>
      <c r="N48" s="31">
        <f t="shared" si="10"/>
        <v>15768065</v>
      </c>
      <c r="O48" s="31">
        <f t="shared" si="10"/>
        <v>0</v>
      </c>
      <c r="P48" s="31">
        <f t="shared" si="10"/>
        <v>6152964</v>
      </c>
      <c r="Q48" s="31">
        <f t="shared" si="10"/>
        <v>0</v>
      </c>
      <c r="R48" s="31">
        <f t="shared" si="10"/>
        <v>120885512</v>
      </c>
      <c r="S48" s="31">
        <f t="shared" si="10"/>
        <v>0</v>
      </c>
      <c r="T48" s="31">
        <f t="shared" si="10"/>
        <v>16041030</v>
      </c>
      <c r="U48" s="31">
        <f t="shared" si="10"/>
        <v>0</v>
      </c>
      <c r="V48" s="31">
        <f t="shared" si="10"/>
        <v>136926542</v>
      </c>
    </row>
    <row r="49" spans="1:22" ht="13.15" x14ac:dyDescent="0.25">
      <c r="A49" s="28" t="s">
        <v>53</v>
      </c>
      <c r="B49" s="17">
        <v>0</v>
      </c>
      <c r="C49" s="30"/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2756370</v>
      </c>
      <c r="S49" s="17">
        <v>0</v>
      </c>
      <c r="T49" s="17">
        <v>7410292</v>
      </c>
      <c r="U49" s="17">
        <v>0</v>
      </c>
      <c r="V49" s="17">
        <v>9711929</v>
      </c>
    </row>
    <row r="50" spans="1:22" ht="13.15" x14ac:dyDescent="0.25">
      <c r="A50" s="28" t="s">
        <v>54</v>
      </c>
      <c r="B50" s="31">
        <f>B48+B49</f>
        <v>55368923</v>
      </c>
      <c r="C50" s="31">
        <f t="shared" ref="C50:V50" si="11">C48+C49</f>
        <v>0</v>
      </c>
      <c r="D50" s="31">
        <f t="shared" si="11"/>
        <v>2133643</v>
      </c>
      <c r="E50" s="31">
        <f t="shared" si="11"/>
        <v>0</v>
      </c>
      <c r="F50" s="31">
        <f t="shared" si="11"/>
        <v>1027047</v>
      </c>
      <c r="G50" s="31">
        <f t="shared" si="11"/>
        <v>0</v>
      </c>
      <c r="H50" s="31">
        <f t="shared" si="11"/>
        <v>9129163</v>
      </c>
      <c r="I50" s="31">
        <f t="shared" si="11"/>
        <v>0</v>
      </c>
      <c r="J50" s="31">
        <f t="shared" si="11"/>
        <v>18281611</v>
      </c>
      <c r="K50" s="31">
        <f t="shared" si="11"/>
        <v>0</v>
      </c>
      <c r="L50" s="31">
        <f t="shared" si="11"/>
        <v>13024096</v>
      </c>
      <c r="M50" s="31">
        <f t="shared" si="11"/>
        <v>0</v>
      </c>
      <c r="N50" s="31">
        <f t="shared" si="11"/>
        <v>15768065</v>
      </c>
      <c r="O50" s="31">
        <f t="shared" si="11"/>
        <v>0</v>
      </c>
      <c r="P50" s="31">
        <f t="shared" si="11"/>
        <v>6152964</v>
      </c>
      <c r="Q50" s="31">
        <f t="shared" si="11"/>
        <v>0</v>
      </c>
      <c r="R50" s="31">
        <f t="shared" si="11"/>
        <v>123641882</v>
      </c>
      <c r="S50" s="31">
        <f t="shared" si="11"/>
        <v>0</v>
      </c>
      <c r="T50" s="31">
        <f t="shared" si="11"/>
        <v>23451322</v>
      </c>
      <c r="U50" s="31">
        <f t="shared" si="11"/>
        <v>0</v>
      </c>
      <c r="V50" s="31">
        <f t="shared" si="11"/>
        <v>146638471</v>
      </c>
    </row>
    <row r="51" spans="1:22" ht="13.15" x14ac:dyDescent="0.25">
      <c r="A51" s="3"/>
    </row>
    <row r="52" spans="1:22" ht="13.15" x14ac:dyDescent="0.25">
      <c r="V52" s="6"/>
    </row>
    <row r="53" spans="1:22" ht="15" x14ac:dyDescent="0.25">
      <c r="A53" s="32" t="s">
        <v>0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33" t="s">
        <v>61</v>
      </c>
    </row>
    <row r="54" spans="1:22" ht="15" x14ac:dyDescent="0.2">
      <c r="A54" s="28"/>
      <c r="B54" s="17"/>
      <c r="C54" s="18"/>
      <c r="D54" s="18"/>
      <c r="E54" s="18"/>
      <c r="F54" s="37" t="s">
        <v>60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/>
      <c r="R54" s="18"/>
      <c r="S54" s="18"/>
      <c r="T54" s="18"/>
      <c r="U54" s="18"/>
      <c r="V54" s="21"/>
    </row>
    <row r="55" spans="1:22" ht="15" x14ac:dyDescent="0.2">
      <c r="A55" s="28"/>
      <c r="B55" s="17"/>
      <c r="C55" s="18"/>
      <c r="D55" s="18"/>
      <c r="E55" s="18"/>
      <c r="F55" s="37" t="s">
        <v>58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8"/>
      <c r="R55" s="18"/>
      <c r="S55" s="18"/>
      <c r="T55" s="18"/>
      <c r="U55" s="18"/>
      <c r="V55" s="21"/>
    </row>
    <row r="56" spans="1:22" ht="15" x14ac:dyDescent="0.2">
      <c r="A56" s="28"/>
      <c r="B56" s="17"/>
      <c r="C56" s="18"/>
      <c r="D56" s="18"/>
      <c r="E56" s="18"/>
      <c r="F56" s="38" t="s">
        <v>59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18"/>
      <c r="R56" s="18"/>
      <c r="S56" s="18"/>
      <c r="T56" s="18"/>
      <c r="U56" s="18"/>
      <c r="V56" s="21"/>
    </row>
    <row r="57" spans="1:22" ht="15" x14ac:dyDescent="0.2">
      <c r="A57" s="20"/>
      <c r="B57" s="17"/>
      <c r="C57" s="18"/>
      <c r="D57" s="21"/>
      <c r="E57" s="21"/>
      <c r="F57" s="37" t="s">
        <v>66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21"/>
      <c r="R57" s="21"/>
      <c r="S57" s="21"/>
      <c r="T57" s="18"/>
      <c r="U57" s="18"/>
      <c r="V57" s="18"/>
    </row>
    <row r="58" spans="1:22" x14ac:dyDescent="0.2">
      <c r="A58" s="20"/>
      <c r="B58" s="17"/>
      <c r="C58" s="18"/>
      <c r="D58" s="18"/>
      <c r="E58" s="18"/>
      <c r="F58" s="18"/>
      <c r="G58" s="18"/>
      <c r="H58" s="18"/>
      <c r="I58" s="18"/>
      <c r="J58" s="21"/>
      <c r="K58" s="21"/>
      <c r="L58" s="21"/>
      <c r="M58" s="21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2">
      <c r="A59" s="20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2">
      <c r="A60" s="20"/>
      <c r="B60" s="24"/>
      <c r="C60" s="25"/>
      <c r="D60" s="25"/>
      <c r="E60" s="25"/>
      <c r="F60" s="26" t="s">
        <v>1</v>
      </c>
      <c r="G60" s="21"/>
      <c r="H60" s="24" t="s">
        <v>2</v>
      </c>
      <c r="I60" s="25"/>
      <c r="J60" s="25" t="s">
        <v>3</v>
      </c>
      <c r="K60" s="25"/>
      <c r="L60" s="26" t="s">
        <v>4</v>
      </c>
      <c r="M60" s="26"/>
      <c r="N60" s="26" t="s">
        <v>5</v>
      </c>
      <c r="O60" s="26"/>
      <c r="P60" s="26" t="s">
        <v>6</v>
      </c>
      <c r="Q60" s="26"/>
      <c r="R60" s="26" t="s">
        <v>7</v>
      </c>
      <c r="S60" s="26"/>
      <c r="T60" s="26"/>
      <c r="U60" s="26"/>
      <c r="V60" s="26"/>
    </row>
    <row r="61" spans="1:22" x14ac:dyDescent="0.2">
      <c r="A61" s="20"/>
      <c r="B61" s="24" t="s">
        <v>8</v>
      </c>
      <c r="C61" s="26"/>
      <c r="D61" s="26" t="s">
        <v>9</v>
      </c>
      <c r="E61" s="26"/>
      <c r="F61" s="26" t="s">
        <v>10</v>
      </c>
      <c r="G61" s="21"/>
      <c r="H61" s="24" t="s">
        <v>11</v>
      </c>
      <c r="I61" s="26"/>
      <c r="J61" s="26" t="s">
        <v>12</v>
      </c>
      <c r="K61" s="26"/>
      <c r="L61" s="26" t="s">
        <v>11</v>
      </c>
      <c r="M61" s="26"/>
      <c r="N61" s="26" t="s">
        <v>13</v>
      </c>
      <c r="O61" s="26"/>
      <c r="P61" s="26" t="s">
        <v>14</v>
      </c>
      <c r="Q61" s="26"/>
      <c r="R61" s="26" t="s">
        <v>15</v>
      </c>
      <c r="S61" s="26"/>
      <c r="T61" s="26" t="s">
        <v>16</v>
      </c>
      <c r="U61" s="26"/>
      <c r="V61" s="26" t="s">
        <v>7</v>
      </c>
    </row>
    <row r="62" spans="1:22" x14ac:dyDescent="0.2">
      <c r="A62" s="27" t="s">
        <v>17</v>
      </c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A63" s="28" t="s">
        <v>18</v>
      </c>
      <c r="B63" s="29">
        <v>152831</v>
      </c>
      <c r="C63" s="21"/>
      <c r="D63" s="29">
        <v>163017</v>
      </c>
      <c r="E63" s="17">
        <v>0</v>
      </c>
      <c r="F63" s="29">
        <v>117995</v>
      </c>
      <c r="G63" s="17">
        <v>0</v>
      </c>
      <c r="H63" s="29">
        <v>1639760</v>
      </c>
      <c r="I63" s="17">
        <v>0</v>
      </c>
      <c r="J63" s="29">
        <v>1085527</v>
      </c>
      <c r="K63" s="17">
        <v>0</v>
      </c>
      <c r="L63" s="29">
        <v>2716850</v>
      </c>
      <c r="M63" s="17">
        <v>0</v>
      </c>
      <c r="N63" s="29">
        <v>149348</v>
      </c>
      <c r="O63" s="17">
        <v>0</v>
      </c>
      <c r="P63" s="29">
        <v>0</v>
      </c>
      <c r="Q63" s="17">
        <v>0</v>
      </c>
      <c r="R63" s="29">
        <f>SUM(B63:P63)</f>
        <v>6025328</v>
      </c>
      <c r="S63" s="17">
        <v>0</v>
      </c>
      <c r="T63" s="29">
        <v>79028</v>
      </c>
      <c r="U63" s="17">
        <v>0</v>
      </c>
      <c r="V63" s="29">
        <f>SUM(R63+T63)</f>
        <v>6104356</v>
      </c>
    </row>
    <row r="64" spans="1:22" x14ac:dyDescent="0.2">
      <c r="A64" s="28" t="s">
        <v>2</v>
      </c>
      <c r="B64" s="17">
        <v>31175066</v>
      </c>
      <c r="C64" s="21"/>
      <c r="D64" s="17">
        <v>0</v>
      </c>
      <c r="E64" s="17">
        <v>0</v>
      </c>
      <c r="F64" s="17">
        <v>0</v>
      </c>
      <c r="G64" s="17">
        <v>0</v>
      </c>
      <c r="H64" s="17">
        <v>953617</v>
      </c>
      <c r="I64" s="17">
        <v>0</v>
      </c>
      <c r="J64" s="17">
        <v>0</v>
      </c>
      <c r="K64" s="17">
        <v>0</v>
      </c>
      <c r="L64" s="17">
        <v>15600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29">
        <f t="shared" ref="R64:R67" si="12">SUM(B64:P64)</f>
        <v>32144283</v>
      </c>
      <c r="S64" s="17">
        <v>0</v>
      </c>
      <c r="T64" s="17">
        <v>0</v>
      </c>
      <c r="U64" s="17">
        <v>0</v>
      </c>
      <c r="V64" s="29">
        <f t="shared" ref="V64:V67" si="13">SUM(R64+T64)</f>
        <v>32144283</v>
      </c>
    </row>
    <row r="65" spans="1:22" x14ac:dyDescent="0.2">
      <c r="A65" s="28" t="s">
        <v>19</v>
      </c>
      <c r="B65" s="17">
        <v>1611687</v>
      </c>
      <c r="C65" s="21"/>
      <c r="D65" s="17">
        <v>30693</v>
      </c>
      <c r="E65" s="17">
        <v>0</v>
      </c>
      <c r="F65" s="17">
        <v>87639</v>
      </c>
      <c r="G65" s="17">
        <v>0</v>
      </c>
      <c r="H65" s="17">
        <v>970867</v>
      </c>
      <c r="I65" s="17">
        <v>0</v>
      </c>
      <c r="J65" s="17">
        <v>1305776</v>
      </c>
      <c r="K65" s="17">
        <v>0</v>
      </c>
      <c r="L65" s="17">
        <v>1449753</v>
      </c>
      <c r="M65" s="17">
        <v>0</v>
      </c>
      <c r="N65" s="17">
        <v>3908481</v>
      </c>
      <c r="O65" s="17">
        <v>0</v>
      </c>
      <c r="P65" s="17">
        <v>0</v>
      </c>
      <c r="Q65" s="17">
        <v>0</v>
      </c>
      <c r="R65" s="29">
        <f t="shared" si="12"/>
        <v>9364896</v>
      </c>
      <c r="S65" s="17">
        <v>0</v>
      </c>
      <c r="T65" s="17">
        <v>1366362</v>
      </c>
      <c r="U65" s="17">
        <v>0</v>
      </c>
      <c r="V65" s="29">
        <f t="shared" si="13"/>
        <v>10731258</v>
      </c>
    </row>
    <row r="66" spans="1:22" x14ac:dyDescent="0.2">
      <c r="A66" s="28" t="s">
        <v>20</v>
      </c>
      <c r="B66" s="17">
        <v>0</v>
      </c>
      <c r="C66" s="21"/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29">
        <f t="shared" si="12"/>
        <v>0</v>
      </c>
      <c r="S66" s="17">
        <v>0</v>
      </c>
      <c r="T66" s="17">
        <v>1370869</v>
      </c>
      <c r="U66" s="17">
        <v>0</v>
      </c>
      <c r="V66" s="29">
        <f t="shared" si="13"/>
        <v>1370869</v>
      </c>
    </row>
    <row r="67" spans="1:22" x14ac:dyDescent="0.2">
      <c r="A67" s="28" t="s">
        <v>21</v>
      </c>
      <c r="B67" s="17">
        <v>3393298</v>
      </c>
      <c r="C67" s="21"/>
      <c r="D67" s="17">
        <v>889682</v>
      </c>
      <c r="E67" s="17">
        <v>0</v>
      </c>
      <c r="F67" s="17">
        <v>538005</v>
      </c>
      <c r="G67" s="17">
        <v>0</v>
      </c>
      <c r="H67" s="17">
        <v>1988781</v>
      </c>
      <c r="I67" s="17">
        <v>0</v>
      </c>
      <c r="J67" s="17">
        <v>6114649</v>
      </c>
      <c r="K67" s="17">
        <v>0</v>
      </c>
      <c r="L67" s="17">
        <v>3284841</v>
      </c>
      <c r="M67" s="17">
        <v>0</v>
      </c>
      <c r="N67" s="17">
        <v>1747867</v>
      </c>
      <c r="O67" s="17">
        <v>0</v>
      </c>
      <c r="P67" s="17">
        <v>0</v>
      </c>
      <c r="Q67" s="17">
        <v>0</v>
      </c>
      <c r="R67" s="29">
        <f t="shared" si="12"/>
        <v>17957123</v>
      </c>
      <c r="S67" s="17">
        <v>0</v>
      </c>
      <c r="T67" s="17">
        <v>0</v>
      </c>
      <c r="U67" s="17">
        <v>0</v>
      </c>
      <c r="V67" s="29">
        <f t="shared" si="13"/>
        <v>17957123</v>
      </c>
    </row>
    <row r="68" spans="1:22" x14ac:dyDescent="0.2">
      <c r="A68" s="28" t="s">
        <v>22</v>
      </c>
      <c r="B68" s="31">
        <f>SUM(B63:B67)</f>
        <v>36332882</v>
      </c>
      <c r="C68" s="31">
        <f t="shared" ref="C68:V68" si="14">SUM(C63:C67)</f>
        <v>0</v>
      </c>
      <c r="D68" s="31">
        <f t="shared" si="14"/>
        <v>1083392</v>
      </c>
      <c r="E68" s="31">
        <f t="shared" si="14"/>
        <v>0</v>
      </c>
      <c r="F68" s="31">
        <f t="shared" si="14"/>
        <v>743639</v>
      </c>
      <c r="G68" s="31">
        <f t="shared" si="14"/>
        <v>0</v>
      </c>
      <c r="H68" s="31">
        <f t="shared" si="14"/>
        <v>5553025</v>
      </c>
      <c r="I68" s="31">
        <f t="shared" si="14"/>
        <v>0</v>
      </c>
      <c r="J68" s="31">
        <f t="shared" si="14"/>
        <v>8505952</v>
      </c>
      <c r="K68" s="31">
        <f t="shared" si="14"/>
        <v>0</v>
      </c>
      <c r="L68" s="31">
        <f t="shared" si="14"/>
        <v>7467044</v>
      </c>
      <c r="M68" s="31">
        <f t="shared" si="14"/>
        <v>0</v>
      </c>
      <c r="N68" s="31">
        <f t="shared" si="14"/>
        <v>5805696</v>
      </c>
      <c r="O68" s="31">
        <f t="shared" si="14"/>
        <v>0</v>
      </c>
      <c r="P68" s="31">
        <f t="shared" si="14"/>
        <v>0</v>
      </c>
      <c r="Q68" s="31">
        <f t="shared" si="14"/>
        <v>0</v>
      </c>
      <c r="R68" s="31">
        <f t="shared" si="14"/>
        <v>65491630</v>
      </c>
      <c r="S68" s="31">
        <f t="shared" si="14"/>
        <v>0</v>
      </c>
      <c r="T68" s="31">
        <f t="shared" si="14"/>
        <v>2816259</v>
      </c>
      <c r="U68" s="31">
        <f t="shared" si="14"/>
        <v>0</v>
      </c>
      <c r="V68" s="31">
        <f t="shared" si="14"/>
        <v>68307889</v>
      </c>
    </row>
    <row r="69" spans="1:22" x14ac:dyDescent="0.2">
      <c r="A69" s="27" t="s">
        <v>23</v>
      </c>
      <c r="B69" s="17">
        <v>0</v>
      </c>
      <c r="C69" s="18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</row>
    <row r="70" spans="1:22" x14ac:dyDescent="0.2">
      <c r="A70" s="28" t="s">
        <v>24</v>
      </c>
      <c r="B70" s="17">
        <v>3560617</v>
      </c>
      <c r="C70" s="21"/>
      <c r="D70" s="17">
        <v>106170</v>
      </c>
      <c r="E70" s="17">
        <v>0</v>
      </c>
      <c r="F70" s="17">
        <v>72876</v>
      </c>
      <c r="G70" s="17">
        <v>0</v>
      </c>
      <c r="H70" s="17">
        <v>544197</v>
      </c>
      <c r="I70" s="17">
        <v>0</v>
      </c>
      <c r="J70" s="17">
        <v>833585</v>
      </c>
      <c r="K70" s="17">
        <v>0</v>
      </c>
      <c r="L70" s="17">
        <v>731777</v>
      </c>
      <c r="M70" s="17">
        <v>0</v>
      </c>
      <c r="N70" s="17">
        <v>568957</v>
      </c>
      <c r="O70" s="17">
        <v>0</v>
      </c>
      <c r="P70" s="17">
        <v>0</v>
      </c>
      <c r="Q70" s="17">
        <v>0</v>
      </c>
      <c r="R70" s="17">
        <f>SUM(B70:P70)</f>
        <v>6418179</v>
      </c>
      <c r="S70" s="17">
        <v>0</v>
      </c>
      <c r="T70" s="17">
        <v>275993</v>
      </c>
      <c r="U70" s="17">
        <v>0</v>
      </c>
      <c r="V70" s="17">
        <f>SUM(R70:T70)</f>
        <v>6694172</v>
      </c>
    </row>
    <row r="71" spans="1:22" x14ac:dyDescent="0.2">
      <c r="A71" s="28" t="s">
        <v>25</v>
      </c>
      <c r="B71" s="17">
        <v>4069276</v>
      </c>
      <c r="C71" s="21"/>
      <c r="D71" s="17">
        <v>121338</v>
      </c>
      <c r="E71" s="17">
        <v>0</v>
      </c>
      <c r="F71" s="17">
        <v>83286</v>
      </c>
      <c r="G71" s="17">
        <v>0</v>
      </c>
      <c r="H71" s="17">
        <v>621939</v>
      </c>
      <c r="I71" s="17">
        <v>0</v>
      </c>
      <c r="J71" s="17">
        <v>952669</v>
      </c>
      <c r="K71" s="17">
        <v>0</v>
      </c>
      <c r="L71" s="17">
        <v>836317</v>
      </c>
      <c r="M71" s="17">
        <v>0</v>
      </c>
      <c r="N71" s="17">
        <v>650237</v>
      </c>
      <c r="O71" s="17">
        <v>0</v>
      </c>
      <c r="P71" s="17">
        <v>0</v>
      </c>
      <c r="Q71" s="17">
        <v>0</v>
      </c>
      <c r="R71" s="17">
        <f t="shared" ref="R71:R72" si="15">SUM(B71:P71)</f>
        <v>7335062</v>
      </c>
      <c r="S71" s="17">
        <v>0</v>
      </c>
      <c r="T71" s="17">
        <v>315421</v>
      </c>
      <c r="U71" s="17">
        <v>0</v>
      </c>
      <c r="V71" s="17">
        <f t="shared" ref="V71:V72" si="16">SUM(R71:T71)</f>
        <v>7650483</v>
      </c>
    </row>
    <row r="72" spans="1:22" x14ac:dyDescent="0.2">
      <c r="A72" s="28" t="s">
        <v>26</v>
      </c>
      <c r="B72" s="17">
        <f>4959431+127165</f>
        <v>5086596</v>
      </c>
      <c r="C72" s="21"/>
      <c r="D72" s="17">
        <f>147880+3792</f>
        <v>151672</v>
      </c>
      <c r="E72" s="17">
        <v>0</v>
      </c>
      <c r="F72" s="17">
        <f>101505+2603</f>
        <v>104108</v>
      </c>
      <c r="G72" s="17">
        <v>0</v>
      </c>
      <c r="H72" s="17">
        <f>757988+19436</f>
        <v>777424</v>
      </c>
      <c r="I72" s="17">
        <v>0</v>
      </c>
      <c r="J72" s="17">
        <f>1161065+29771</f>
        <v>1190836</v>
      </c>
      <c r="K72" s="17">
        <v>0</v>
      </c>
      <c r="L72" s="17">
        <f>1019261+26135</f>
        <v>1045396</v>
      </c>
      <c r="M72" s="17">
        <v>0</v>
      </c>
      <c r="N72" s="17">
        <f>792476+20320</f>
        <v>812796</v>
      </c>
      <c r="O72" s="17">
        <v>0</v>
      </c>
      <c r="P72" s="17">
        <v>0</v>
      </c>
      <c r="Q72" s="17">
        <v>0</v>
      </c>
      <c r="R72" s="17">
        <f t="shared" si="15"/>
        <v>9168828</v>
      </c>
      <c r="S72" s="17">
        <v>0</v>
      </c>
      <c r="T72" s="17">
        <f>384419+9857</f>
        <v>394276</v>
      </c>
      <c r="U72" s="17">
        <v>0</v>
      </c>
      <c r="V72" s="17">
        <f t="shared" si="16"/>
        <v>9563104</v>
      </c>
    </row>
    <row r="73" spans="1:22" x14ac:dyDescent="0.2">
      <c r="A73" s="28" t="s">
        <v>29</v>
      </c>
      <c r="B73" s="31">
        <f>SUM(B70:B72)</f>
        <v>12716489</v>
      </c>
      <c r="C73" s="31">
        <f t="shared" ref="C73:V73" si="17">SUM(C70:C72)</f>
        <v>0</v>
      </c>
      <c r="D73" s="31">
        <f t="shared" si="17"/>
        <v>379180</v>
      </c>
      <c r="E73" s="31">
        <f t="shared" si="17"/>
        <v>0</v>
      </c>
      <c r="F73" s="31">
        <f t="shared" si="17"/>
        <v>260270</v>
      </c>
      <c r="G73" s="31">
        <f t="shared" si="17"/>
        <v>0</v>
      </c>
      <c r="H73" s="31">
        <f t="shared" si="17"/>
        <v>1943560</v>
      </c>
      <c r="I73" s="31">
        <f t="shared" si="17"/>
        <v>0</v>
      </c>
      <c r="J73" s="31">
        <f t="shared" si="17"/>
        <v>2977090</v>
      </c>
      <c r="K73" s="31">
        <f t="shared" si="17"/>
        <v>0</v>
      </c>
      <c r="L73" s="31">
        <f t="shared" si="17"/>
        <v>2613490</v>
      </c>
      <c r="M73" s="31">
        <f t="shared" si="17"/>
        <v>0</v>
      </c>
      <c r="N73" s="31">
        <f t="shared" si="17"/>
        <v>2031990</v>
      </c>
      <c r="O73" s="31">
        <f t="shared" si="17"/>
        <v>0</v>
      </c>
      <c r="P73" s="31">
        <f t="shared" si="17"/>
        <v>0</v>
      </c>
      <c r="Q73" s="31">
        <f t="shared" si="17"/>
        <v>0</v>
      </c>
      <c r="R73" s="31">
        <f t="shared" si="17"/>
        <v>22922069</v>
      </c>
      <c r="S73" s="31">
        <f t="shared" si="17"/>
        <v>0</v>
      </c>
      <c r="T73" s="31">
        <f t="shared" si="17"/>
        <v>985690</v>
      </c>
      <c r="U73" s="31">
        <f t="shared" si="17"/>
        <v>0</v>
      </c>
      <c r="V73" s="31">
        <f t="shared" si="17"/>
        <v>23907759</v>
      </c>
    </row>
    <row r="74" spans="1:22" x14ac:dyDescent="0.2">
      <c r="A74" s="27" t="s">
        <v>30</v>
      </c>
      <c r="B74" s="31">
        <f>SUM(B68+B73)</f>
        <v>49049371</v>
      </c>
      <c r="C74" s="31">
        <f t="shared" ref="C74:V74" si="18">SUM(C68+C73)</f>
        <v>0</v>
      </c>
      <c r="D74" s="31">
        <f t="shared" si="18"/>
        <v>1462572</v>
      </c>
      <c r="E74" s="31">
        <f t="shared" si="18"/>
        <v>0</v>
      </c>
      <c r="F74" s="31">
        <f t="shared" si="18"/>
        <v>1003909</v>
      </c>
      <c r="G74" s="31">
        <f t="shared" si="18"/>
        <v>0</v>
      </c>
      <c r="H74" s="31">
        <f t="shared" si="18"/>
        <v>7496585</v>
      </c>
      <c r="I74" s="31">
        <f t="shared" si="18"/>
        <v>0</v>
      </c>
      <c r="J74" s="31">
        <f t="shared" si="18"/>
        <v>11483042</v>
      </c>
      <c r="K74" s="31">
        <f t="shared" si="18"/>
        <v>0</v>
      </c>
      <c r="L74" s="31">
        <f t="shared" si="18"/>
        <v>10080534</v>
      </c>
      <c r="M74" s="31">
        <f t="shared" si="18"/>
        <v>0</v>
      </c>
      <c r="N74" s="31">
        <f t="shared" si="18"/>
        <v>7837686</v>
      </c>
      <c r="O74" s="31">
        <f t="shared" si="18"/>
        <v>0</v>
      </c>
      <c r="P74" s="31">
        <f t="shared" si="18"/>
        <v>0</v>
      </c>
      <c r="Q74" s="31">
        <f t="shared" si="18"/>
        <v>0</v>
      </c>
      <c r="R74" s="31">
        <f t="shared" si="18"/>
        <v>88413699</v>
      </c>
      <c r="S74" s="31">
        <f t="shared" si="18"/>
        <v>0</v>
      </c>
      <c r="T74" s="31">
        <f t="shared" si="18"/>
        <v>3801949</v>
      </c>
      <c r="U74" s="31">
        <f t="shared" si="18"/>
        <v>0</v>
      </c>
      <c r="V74" s="31">
        <f t="shared" si="18"/>
        <v>92215648</v>
      </c>
    </row>
    <row r="75" spans="1:22" x14ac:dyDescent="0.2">
      <c r="A75" s="27" t="s">
        <v>28</v>
      </c>
      <c r="B75" s="29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">
      <c r="A76" s="28" t="s">
        <v>31</v>
      </c>
      <c r="B76" s="17">
        <v>695390</v>
      </c>
      <c r="C76" s="21"/>
      <c r="D76" s="17">
        <v>18460</v>
      </c>
      <c r="E76" s="17">
        <v>0</v>
      </c>
      <c r="F76" s="17">
        <v>6370</v>
      </c>
      <c r="G76" s="17">
        <v>0</v>
      </c>
      <c r="H76" s="17">
        <v>22300</v>
      </c>
      <c r="I76" s="17">
        <v>0</v>
      </c>
      <c r="J76" s="17">
        <v>1271644</v>
      </c>
      <c r="K76" s="17">
        <v>0</v>
      </c>
      <c r="L76" s="17">
        <v>105774</v>
      </c>
      <c r="M76" s="17">
        <v>0</v>
      </c>
      <c r="N76" s="17">
        <v>11621</v>
      </c>
      <c r="O76" s="17">
        <v>0</v>
      </c>
      <c r="P76" s="17">
        <v>0</v>
      </c>
      <c r="Q76" s="17">
        <v>0</v>
      </c>
      <c r="R76" s="17">
        <f>SUM(B76:P76)</f>
        <v>2131559</v>
      </c>
      <c r="S76" s="17">
        <v>0</v>
      </c>
      <c r="T76" s="17">
        <v>12520</v>
      </c>
      <c r="U76" s="17">
        <v>0</v>
      </c>
      <c r="V76" s="17">
        <f>SUM(R76:T76)</f>
        <v>2144079</v>
      </c>
    </row>
    <row r="77" spans="1:22" x14ac:dyDescent="0.2">
      <c r="A77" s="28" t="s">
        <v>55</v>
      </c>
      <c r="B77" s="17">
        <v>9179429</v>
      </c>
      <c r="C77" s="21"/>
      <c r="D77" s="17">
        <v>1428115</v>
      </c>
      <c r="E77" s="17">
        <v>0</v>
      </c>
      <c r="F77" s="17">
        <v>281541</v>
      </c>
      <c r="G77" s="17">
        <v>0</v>
      </c>
      <c r="H77" s="17">
        <v>2575936</v>
      </c>
      <c r="I77" s="17">
        <v>0</v>
      </c>
      <c r="J77" s="17">
        <v>7083744</v>
      </c>
      <c r="K77" s="17">
        <v>0</v>
      </c>
      <c r="L77" s="17">
        <v>2608645</v>
      </c>
      <c r="M77" s="17">
        <v>0</v>
      </c>
      <c r="N77" s="17">
        <v>9063801</v>
      </c>
      <c r="O77" s="17">
        <v>0</v>
      </c>
      <c r="P77" s="17">
        <v>6732270</v>
      </c>
      <c r="Q77" s="17">
        <v>0</v>
      </c>
      <c r="R77" s="17">
        <f t="shared" ref="R77:R83" si="19">SUM(B77:P77)</f>
        <v>38953481</v>
      </c>
      <c r="S77" s="17">
        <v>0</v>
      </c>
      <c r="T77" s="17">
        <v>10077886</v>
      </c>
      <c r="U77" s="17">
        <v>0</v>
      </c>
      <c r="V77" s="17">
        <f t="shared" ref="V77:V83" si="20">SUM(R77:T77)</f>
        <v>49031367</v>
      </c>
    </row>
    <row r="78" spans="1:22" x14ac:dyDescent="0.2">
      <c r="A78" s="28" t="s">
        <v>56</v>
      </c>
      <c r="B78" s="17">
        <v>0</v>
      </c>
      <c r="C78" s="21"/>
      <c r="D78" s="17">
        <v>0</v>
      </c>
      <c r="E78" s="17">
        <v>0</v>
      </c>
      <c r="F78" s="17">
        <v>0</v>
      </c>
      <c r="G78" s="17">
        <v>0</v>
      </c>
      <c r="H78" s="17">
        <v>255990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f t="shared" si="19"/>
        <v>255990</v>
      </c>
      <c r="S78" s="17">
        <v>0</v>
      </c>
      <c r="T78" s="17">
        <v>80000</v>
      </c>
      <c r="U78" s="17">
        <v>0</v>
      </c>
      <c r="V78" s="17">
        <f t="shared" si="20"/>
        <v>335990</v>
      </c>
    </row>
    <row r="79" spans="1:22" x14ac:dyDescent="0.2">
      <c r="A79" s="28" t="s">
        <v>34</v>
      </c>
      <c r="B79" s="17">
        <v>0</v>
      </c>
      <c r="C79" s="21"/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f t="shared" si="19"/>
        <v>0</v>
      </c>
      <c r="S79" s="17">
        <v>0</v>
      </c>
      <c r="T79" s="17">
        <v>0</v>
      </c>
      <c r="U79" s="17">
        <v>0</v>
      </c>
      <c r="V79" s="17">
        <f t="shared" si="20"/>
        <v>0</v>
      </c>
    </row>
    <row r="80" spans="1:22" x14ac:dyDescent="0.2">
      <c r="A80" s="28" t="s">
        <v>45</v>
      </c>
      <c r="B80" s="17">
        <v>0</v>
      </c>
      <c r="C80" s="21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f t="shared" si="19"/>
        <v>0</v>
      </c>
      <c r="S80" s="17">
        <v>0</v>
      </c>
      <c r="T80" s="17">
        <v>7200000</v>
      </c>
      <c r="U80" s="17">
        <v>0</v>
      </c>
      <c r="V80" s="17">
        <f t="shared" si="20"/>
        <v>7200000</v>
      </c>
    </row>
    <row r="81" spans="1:22" x14ac:dyDescent="0.2">
      <c r="A81" s="28" t="s">
        <v>47</v>
      </c>
      <c r="B81" s="17">
        <v>0</v>
      </c>
      <c r="C81" s="21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-700000</v>
      </c>
      <c r="O81" s="17">
        <v>0</v>
      </c>
      <c r="P81" s="17">
        <v>0</v>
      </c>
      <c r="Q81" s="17">
        <v>0</v>
      </c>
      <c r="R81" s="17">
        <f t="shared" si="19"/>
        <v>-700000</v>
      </c>
      <c r="S81" s="17">
        <v>0</v>
      </c>
      <c r="T81" s="17">
        <v>0</v>
      </c>
      <c r="U81" s="17">
        <v>0</v>
      </c>
      <c r="V81" s="17">
        <f t="shared" si="20"/>
        <v>-700000</v>
      </c>
    </row>
    <row r="82" spans="1:22" x14ac:dyDescent="0.2">
      <c r="A82" s="28" t="s">
        <v>48</v>
      </c>
      <c r="B82" s="17">
        <v>0</v>
      </c>
      <c r="C82" s="18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f t="shared" si="19"/>
        <v>0</v>
      </c>
      <c r="S82" s="17">
        <v>0</v>
      </c>
      <c r="T82" s="17">
        <v>0</v>
      </c>
      <c r="U82" s="17">
        <v>0</v>
      </c>
      <c r="V82" s="17">
        <f t="shared" si="20"/>
        <v>0</v>
      </c>
    </row>
    <row r="83" spans="1:22" x14ac:dyDescent="0.2">
      <c r="A83" s="28" t="s">
        <v>50</v>
      </c>
      <c r="B83" s="17">
        <v>0</v>
      </c>
      <c r="C83" s="21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f t="shared" si="19"/>
        <v>0</v>
      </c>
      <c r="S83" s="17">
        <v>0</v>
      </c>
      <c r="T83" s="17">
        <v>0</v>
      </c>
      <c r="U83" s="17">
        <v>0</v>
      </c>
      <c r="V83" s="17">
        <f t="shared" si="20"/>
        <v>0</v>
      </c>
    </row>
    <row r="84" spans="1:22" x14ac:dyDescent="0.2">
      <c r="A84" s="27" t="s">
        <v>51</v>
      </c>
      <c r="B84" s="31">
        <f>SUM(B76:B83)</f>
        <v>9874819</v>
      </c>
      <c r="C84" s="31">
        <f t="shared" ref="C84:V84" si="21">SUM(C76:C83)</f>
        <v>0</v>
      </c>
      <c r="D84" s="31">
        <f t="shared" si="21"/>
        <v>1446575</v>
      </c>
      <c r="E84" s="31">
        <f t="shared" si="21"/>
        <v>0</v>
      </c>
      <c r="F84" s="31">
        <f t="shared" si="21"/>
        <v>287911</v>
      </c>
      <c r="G84" s="31">
        <f t="shared" si="21"/>
        <v>0</v>
      </c>
      <c r="H84" s="31">
        <f t="shared" si="21"/>
        <v>2854226</v>
      </c>
      <c r="I84" s="31">
        <f t="shared" si="21"/>
        <v>0</v>
      </c>
      <c r="J84" s="31">
        <f t="shared" si="21"/>
        <v>8355388</v>
      </c>
      <c r="K84" s="31">
        <f t="shared" si="21"/>
        <v>0</v>
      </c>
      <c r="L84" s="31">
        <f t="shared" si="21"/>
        <v>2714419</v>
      </c>
      <c r="M84" s="31">
        <f t="shared" si="21"/>
        <v>0</v>
      </c>
      <c r="N84" s="31">
        <f t="shared" si="21"/>
        <v>8375422</v>
      </c>
      <c r="O84" s="31">
        <f t="shared" si="21"/>
        <v>0</v>
      </c>
      <c r="P84" s="31">
        <f t="shared" si="21"/>
        <v>6732270</v>
      </c>
      <c r="Q84" s="31">
        <f t="shared" si="21"/>
        <v>0</v>
      </c>
      <c r="R84" s="31">
        <f t="shared" si="21"/>
        <v>40641030</v>
      </c>
      <c r="S84" s="31">
        <f t="shared" si="21"/>
        <v>0</v>
      </c>
      <c r="T84" s="31">
        <f t="shared" si="21"/>
        <v>17370406</v>
      </c>
      <c r="U84" s="31">
        <f t="shared" si="21"/>
        <v>0</v>
      </c>
      <c r="V84" s="31">
        <f t="shared" si="21"/>
        <v>58011436</v>
      </c>
    </row>
    <row r="85" spans="1:22" x14ac:dyDescent="0.2">
      <c r="A85" s="27" t="s">
        <v>52</v>
      </c>
      <c r="B85" s="31">
        <f>B74+B84</f>
        <v>58924190</v>
      </c>
      <c r="C85" s="31">
        <f t="shared" ref="C85:V85" si="22">C74+C84</f>
        <v>0</v>
      </c>
      <c r="D85" s="31">
        <f t="shared" si="22"/>
        <v>2909147</v>
      </c>
      <c r="E85" s="31">
        <f t="shared" si="22"/>
        <v>0</v>
      </c>
      <c r="F85" s="31">
        <f t="shared" si="22"/>
        <v>1291820</v>
      </c>
      <c r="G85" s="31">
        <f t="shared" si="22"/>
        <v>0</v>
      </c>
      <c r="H85" s="31">
        <f t="shared" si="22"/>
        <v>10350811</v>
      </c>
      <c r="I85" s="31">
        <f t="shared" si="22"/>
        <v>0</v>
      </c>
      <c r="J85" s="31">
        <f t="shared" si="22"/>
        <v>19838430</v>
      </c>
      <c r="K85" s="31">
        <f t="shared" si="22"/>
        <v>0</v>
      </c>
      <c r="L85" s="31">
        <f t="shared" si="22"/>
        <v>12794953</v>
      </c>
      <c r="M85" s="31">
        <f t="shared" si="22"/>
        <v>0</v>
      </c>
      <c r="N85" s="31">
        <f t="shared" si="22"/>
        <v>16213108</v>
      </c>
      <c r="O85" s="31">
        <f t="shared" si="22"/>
        <v>0</v>
      </c>
      <c r="P85" s="31">
        <f t="shared" si="22"/>
        <v>6732270</v>
      </c>
      <c r="Q85" s="31">
        <f t="shared" si="22"/>
        <v>0</v>
      </c>
      <c r="R85" s="31">
        <f t="shared" si="22"/>
        <v>129054729</v>
      </c>
      <c r="S85" s="31">
        <f t="shared" si="22"/>
        <v>0</v>
      </c>
      <c r="T85" s="31">
        <f t="shared" si="22"/>
        <v>21172355</v>
      </c>
      <c r="U85" s="31">
        <f t="shared" si="22"/>
        <v>0</v>
      </c>
      <c r="V85" s="31">
        <f t="shared" si="22"/>
        <v>150227084</v>
      </c>
    </row>
    <row r="86" spans="1:22" x14ac:dyDescent="0.2">
      <c r="A86" s="28" t="s">
        <v>53</v>
      </c>
      <c r="B86" s="17">
        <v>0</v>
      </c>
      <c r="C86" s="21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1580900</v>
      </c>
      <c r="S86" s="17">
        <v>0</v>
      </c>
      <c r="T86" s="17">
        <v>3133700</v>
      </c>
      <c r="U86" s="17">
        <v>0</v>
      </c>
      <c r="V86" s="17">
        <f>SUM(R86:T86)</f>
        <v>4714600</v>
      </c>
    </row>
    <row r="87" spans="1:22" ht="13.5" thickBot="1" x14ac:dyDescent="0.25">
      <c r="A87" s="27" t="s">
        <v>54</v>
      </c>
      <c r="B87" s="34">
        <f>B85+B86</f>
        <v>58924190</v>
      </c>
      <c r="C87" s="34">
        <f t="shared" ref="C87:V87" si="23">C85+C86</f>
        <v>0</v>
      </c>
      <c r="D87" s="34">
        <f t="shared" si="23"/>
        <v>2909147</v>
      </c>
      <c r="E87" s="34">
        <f t="shared" si="23"/>
        <v>0</v>
      </c>
      <c r="F87" s="34">
        <f t="shared" si="23"/>
        <v>1291820</v>
      </c>
      <c r="G87" s="34">
        <f t="shared" si="23"/>
        <v>0</v>
      </c>
      <c r="H87" s="34">
        <f t="shared" si="23"/>
        <v>10350811</v>
      </c>
      <c r="I87" s="34">
        <f t="shared" si="23"/>
        <v>0</v>
      </c>
      <c r="J87" s="34">
        <f t="shared" si="23"/>
        <v>19838430</v>
      </c>
      <c r="K87" s="34">
        <f t="shared" si="23"/>
        <v>0</v>
      </c>
      <c r="L87" s="34">
        <f t="shared" si="23"/>
        <v>12794953</v>
      </c>
      <c r="M87" s="34">
        <f t="shared" si="23"/>
        <v>0</v>
      </c>
      <c r="N87" s="34">
        <f t="shared" si="23"/>
        <v>16213108</v>
      </c>
      <c r="O87" s="34">
        <f t="shared" si="23"/>
        <v>0</v>
      </c>
      <c r="P87" s="34">
        <f t="shared" si="23"/>
        <v>6732270</v>
      </c>
      <c r="Q87" s="34">
        <f t="shared" si="23"/>
        <v>0</v>
      </c>
      <c r="R87" s="34">
        <f t="shared" si="23"/>
        <v>130635629</v>
      </c>
      <c r="S87" s="34">
        <f t="shared" si="23"/>
        <v>0</v>
      </c>
      <c r="T87" s="34">
        <f t="shared" si="23"/>
        <v>24306055</v>
      </c>
      <c r="U87" s="34">
        <f t="shared" si="23"/>
        <v>0</v>
      </c>
      <c r="V87" s="34">
        <f t="shared" si="23"/>
        <v>154941684</v>
      </c>
    </row>
    <row r="88" spans="1:22" ht="13.5" thickTop="1" x14ac:dyDescent="0.2">
      <c r="A88" s="27"/>
      <c r="B88" s="35"/>
      <c r="C88" s="21"/>
      <c r="D88" s="35"/>
      <c r="E88" s="17"/>
      <c r="F88" s="35"/>
      <c r="G88" s="17"/>
      <c r="H88" s="35"/>
      <c r="I88" s="17"/>
      <c r="J88" s="35"/>
      <c r="K88" s="17"/>
      <c r="L88" s="35"/>
      <c r="M88" s="17"/>
      <c r="N88" s="35"/>
      <c r="O88" s="17"/>
      <c r="P88" s="35"/>
      <c r="Q88" s="17"/>
      <c r="R88" s="35"/>
      <c r="S88" s="17"/>
      <c r="T88" s="35"/>
      <c r="U88" s="17"/>
      <c r="V88" s="35"/>
    </row>
    <row r="89" spans="1:22" x14ac:dyDescent="0.2">
      <c r="A89" s="3"/>
    </row>
    <row r="90" spans="1:22" ht="15" x14ac:dyDescent="0.25">
      <c r="A90" s="1" t="s">
        <v>0</v>
      </c>
      <c r="V90" s="15" t="s">
        <v>62</v>
      </c>
    </row>
    <row r="91" spans="1:22" ht="15" x14ac:dyDescent="0.2">
      <c r="A91" s="3"/>
      <c r="F91" s="36" t="s">
        <v>60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V91" s="6"/>
    </row>
    <row r="92" spans="1:22" ht="15" x14ac:dyDescent="0.2">
      <c r="A92" s="3"/>
      <c r="F92" s="36" t="s">
        <v>58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V92" s="6"/>
    </row>
    <row r="93" spans="1:22" ht="15" x14ac:dyDescent="0.2">
      <c r="A93" s="3"/>
      <c r="F93" s="39" t="s">
        <v>59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V93" s="6"/>
    </row>
    <row r="94" spans="1:22" ht="15" x14ac:dyDescent="0.2">
      <c r="D94" s="6"/>
      <c r="E94" s="6"/>
      <c r="F94" s="36" t="s">
        <v>67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6"/>
      <c r="R94" s="6"/>
      <c r="S94" s="6"/>
    </row>
    <row r="95" spans="1:22" x14ac:dyDescent="0.2">
      <c r="J95" s="6"/>
      <c r="K95" s="6"/>
      <c r="L95" s="6"/>
      <c r="M95" s="6"/>
    </row>
    <row r="96" spans="1:22" x14ac:dyDescent="0.2">
      <c r="B96" s="10"/>
      <c r="C96" s="11"/>
      <c r="D96" s="11"/>
      <c r="E96" s="11"/>
      <c r="F96" s="12" t="s">
        <v>1</v>
      </c>
      <c r="G96" s="12"/>
      <c r="H96" s="12" t="s">
        <v>2</v>
      </c>
      <c r="I96" s="12"/>
      <c r="J96" s="12" t="s">
        <v>3</v>
      </c>
      <c r="K96" s="12"/>
      <c r="L96" s="12" t="s">
        <v>4</v>
      </c>
      <c r="M96" s="12"/>
      <c r="N96" s="12" t="s">
        <v>5</v>
      </c>
      <c r="O96" s="12"/>
      <c r="P96" s="12" t="s">
        <v>6</v>
      </c>
      <c r="Q96" s="12"/>
      <c r="R96" s="12" t="s">
        <v>7</v>
      </c>
      <c r="S96" s="12"/>
      <c r="T96" s="11"/>
      <c r="U96" s="11"/>
      <c r="V96" s="11"/>
    </row>
    <row r="97" spans="1:22" x14ac:dyDescent="0.2">
      <c r="B97" s="10" t="s">
        <v>8</v>
      </c>
      <c r="C97" s="12"/>
      <c r="D97" s="12" t="s">
        <v>9</v>
      </c>
      <c r="E97" s="12"/>
      <c r="F97" s="12" t="s">
        <v>10</v>
      </c>
      <c r="G97" s="12"/>
      <c r="H97" s="12" t="s">
        <v>11</v>
      </c>
      <c r="I97" s="12"/>
      <c r="J97" s="12" t="s">
        <v>12</v>
      </c>
      <c r="K97" s="12"/>
      <c r="L97" s="12" t="s">
        <v>11</v>
      </c>
      <c r="M97" s="12"/>
      <c r="N97" s="12" t="s">
        <v>13</v>
      </c>
      <c r="O97" s="12"/>
      <c r="P97" s="12" t="s">
        <v>14</v>
      </c>
      <c r="Q97" s="12"/>
      <c r="R97" s="12" t="s">
        <v>15</v>
      </c>
      <c r="S97" s="12"/>
      <c r="T97" s="12" t="s">
        <v>16</v>
      </c>
      <c r="U97" s="12"/>
      <c r="V97" s="12" t="s">
        <v>7</v>
      </c>
    </row>
    <row r="98" spans="1:22" x14ac:dyDescent="0.2">
      <c r="A98" s="4" t="s">
        <v>17</v>
      </c>
    </row>
    <row r="99" spans="1:22" x14ac:dyDescent="0.2">
      <c r="A99" s="3" t="s">
        <v>18</v>
      </c>
      <c r="B99" s="8">
        <v>47581</v>
      </c>
      <c r="C99" s="6"/>
      <c r="D99" s="8">
        <v>174617</v>
      </c>
      <c r="E99" s="7">
        <v>0</v>
      </c>
      <c r="F99" s="8">
        <v>117995</v>
      </c>
      <c r="G99" s="7">
        <v>0</v>
      </c>
      <c r="H99" s="8">
        <v>1579260</v>
      </c>
      <c r="I99" s="7">
        <v>0</v>
      </c>
      <c r="J99" s="8">
        <v>1038285</v>
      </c>
      <c r="K99" s="7">
        <v>0</v>
      </c>
      <c r="L99" s="8">
        <v>2696572</v>
      </c>
      <c r="M99" s="7">
        <v>0</v>
      </c>
      <c r="N99" s="8">
        <v>134068</v>
      </c>
      <c r="O99" s="7">
        <v>0</v>
      </c>
      <c r="P99" s="8">
        <v>0</v>
      </c>
      <c r="Q99" s="7">
        <v>0</v>
      </c>
      <c r="R99" s="40">
        <f>SUM(B99:N99)</f>
        <v>5788378</v>
      </c>
      <c r="S99" s="40">
        <v>0</v>
      </c>
      <c r="T99" s="40">
        <v>57903</v>
      </c>
      <c r="U99" s="40">
        <v>0</v>
      </c>
      <c r="V99" s="40">
        <f>R99+T99</f>
        <v>5846281</v>
      </c>
    </row>
    <row r="100" spans="1:22" x14ac:dyDescent="0.2">
      <c r="A100" s="3" t="s">
        <v>2</v>
      </c>
      <c r="B100" s="7">
        <v>32500163</v>
      </c>
      <c r="C100" s="6"/>
      <c r="D100" s="7">
        <v>90800</v>
      </c>
      <c r="E100" s="7">
        <v>0</v>
      </c>
      <c r="F100" s="7">
        <v>0</v>
      </c>
      <c r="G100" s="7">
        <v>0</v>
      </c>
      <c r="H100" s="7">
        <v>895317</v>
      </c>
      <c r="I100" s="7">
        <v>0</v>
      </c>
      <c r="J100" s="7">
        <v>40300</v>
      </c>
      <c r="K100" s="7">
        <v>0</v>
      </c>
      <c r="L100" s="7">
        <v>37700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40">
        <f t="shared" ref="R100:R108" si="24">SUM(B100:N100)</f>
        <v>33564280</v>
      </c>
      <c r="S100" s="40">
        <v>0</v>
      </c>
      <c r="T100" s="40">
        <v>0</v>
      </c>
      <c r="U100" s="40">
        <v>0</v>
      </c>
      <c r="V100" s="40">
        <f t="shared" ref="V100:V108" si="25">R100+T100</f>
        <v>33564280</v>
      </c>
    </row>
    <row r="101" spans="1:22" x14ac:dyDescent="0.2">
      <c r="A101" s="3" t="s">
        <v>19</v>
      </c>
      <c r="B101" s="7">
        <v>2087170</v>
      </c>
      <c r="C101" s="6"/>
      <c r="D101" s="7">
        <v>34319</v>
      </c>
      <c r="E101" s="7">
        <v>0</v>
      </c>
      <c r="F101" s="7">
        <v>156099</v>
      </c>
      <c r="G101" s="7">
        <v>0</v>
      </c>
      <c r="H101" s="7">
        <v>1063135</v>
      </c>
      <c r="I101" s="7">
        <v>0</v>
      </c>
      <c r="J101" s="7">
        <v>1484506</v>
      </c>
      <c r="K101" s="7">
        <v>0</v>
      </c>
      <c r="L101" s="7">
        <v>1418406</v>
      </c>
      <c r="M101" s="7">
        <v>0</v>
      </c>
      <c r="N101" s="7">
        <v>3989540</v>
      </c>
      <c r="O101" s="7">
        <v>0</v>
      </c>
      <c r="P101" s="7">
        <v>0</v>
      </c>
      <c r="Q101" s="7">
        <v>0</v>
      </c>
      <c r="R101" s="40">
        <f t="shared" si="24"/>
        <v>10233175</v>
      </c>
      <c r="S101" s="40">
        <v>0</v>
      </c>
      <c r="T101" s="40">
        <v>1459780</v>
      </c>
      <c r="U101" s="40">
        <v>0</v>
      </c>
      <c r="V101" s="40">
        <f t="shared" si="25"/>
        <v>11692955</v>
      </c>
    </row>
    <row r="102" spans="1:22" x14ac:dyDescent="0.2">
      <c r="A102" s="3" t="s">
        <v>20</v>
      </c>
      <c r="B102" s="7">
        <v>130000</v>
      </c>
      <c r="C102" s="6"/>
      <c r="D102" s="7">
        <v>22400</v>
      </c>
      <c r="E102" s="7">
        <v>0</v>
      </c>
      <c r="F102" s="7">
        <v>15980</v>
      </c>
      <c r="G102" s="7">
        <v>0</v>
      </c>
      <c r="H102" s="7">
        <v>0</v>
      </c>
      <c r="I102" s="7">
        <v>0</v>
      </c>
      <c r="J102" s="7">
        <v>17200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40">
        <f t="shared" si="24"/>
        <v>185580</v>
      </c>
      <c r="S102" s="40">
        <v>0</v>
      </c>
      <c r="T102" s="40">
        <v>323560</v>
      </c>
      <c r="U102" s="40">
        <v>0</v>
      </c>
      <c r="V102" s="40">
        <f t="shared" si="25"/>
        <v>509140</v>
      </c>
    </row>
    <row r="103" spans="1:22" x14ac:dyDescent="0.2">
      <c r="A103" s="3" t="s">
        <v>21</v>
      </c>
      <c r="B103" s="7">
        <v>3011785</v>
      </c>
      <c r="C103" s="6"/>
      <c r="D103" s="7">
        <v>929987</v>
      </c>
      <c r="E103" s="7">
        <v>0</v>
      </c>
      <c r="F103" s="7">
        <v>553140</v>
      </c>
      <c r="G103" s="7">
        <v>0</v>
      </c>
      <c r="H103" s="7">
        <v>1865477</v>
      </c>
      <c r="I103" s="7">
        <v>0</v>
      </c>
      <c r="J103" s="7">
        <v>5891918</v>
      </c>
      <c r="K103" s="7">
        <v>0</v>
      </c>
      <c r="L103" s="7">
        <v>3322676</v>
      </c>
      <c r="M103" s="7">
        <v>0</v>
      </c>
      <c r="N103" s="7">
        <v>1730031</v>
      </c>
      <c r="O103" s="7">
        <v>0</v>
      </c>
      <c r="P103" s="7">
        <v>0</v>
      </c>
      <c r="Q103" s="7">
        <v>0</v>
      </c>
      <c r="R103" s="40">
        <f t="shared" si="24"/>
        <v>17305014</v>
      </c>
      <c r="S103" s="40">
        <v>0</v>
      </c>
      <c r="T103" s="40">
        <v>1366158</v>
      </c>
      <c r="U103" s="40">
        <v>0</v>
      </c>
      <c r="V103" s="40">
        <f t="shared" si="25"/>
        <v>18671172</v>
      </c>
    </row>
    <row r="104" spans="1:22" x14ac:dyDescent="0.2">
      <c r="A104" s="3" t="s">
        <v>22</v>
      </c>
      <c r="B104" s="8">
        <v>37776699</v>
      </c>
      <c r="C104" s="6"/>
      <c r="D104" s="8">
        <v>1252123</v>
      </c>
      <c r="E104" s="7">
        <v>0</v>
      </c>
      <c r="F104" s="8">
        <v>843214</v>
      </c>
      <c r="G104" s="7">
        <v>0</v>
      </c>
      <c r="H104" s="8">
        <v>5403189</v>
      </c>
      <c r="I104" s="7">
        <v>0</v>
      </c>
      <c r="J104" s="8">
        <v>8472209</v>
      </c>
      <c r="K104" s="7">
        <v>0</v>
      </c>
      <c r="L104" s="8">
        <v>7475354</v>
      </c>
      <c r="M104" s="7">
        <v>0</v>
      </c>
      <c r="N104" s="8">
        <v>5853639</v>
      </c>
      <c r="O104" s="7">
        <v>0</v>
      </c>
      <c r="P104" s="8">
        <v>0</v>
      </c>
      <c r="Q104" s="7">
        <v>0</v>
      </c>
      <c r="R104" s="40">
        <f t="shared" si="24"/>
        <v>67076427</v>
      </c>
      <c r="S104" s="40">
        <v>0</v>
      </c>
      <c r="T104" s="40">
        <v>3207401</v>
      </c>
      <c r="U104" s="40">
        <v>0</v>
      </c>
      <c r="V104" s="40">
        <f t="shared" si="25"/>
        <v>70283828</v>
      </c>
    </row>
    <row r="105" spans="1:22" x14ac:dyDescent="0.2">
      <c r="A105" s="4" t="s">
        <v>23</v>
      </c>
      <c r="B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40">
        <f t="shared" si="24"/>
        <v>0</v>
      </c>
      <c r="S105" s="40">
        <v>0</v>
      </c>
      <c r="T105" s="40">
        <v>0</v>
      </c>
      <c r="U105" s="40">
        <v>0</v>
      </c>
      <c r="V105" s="40">
        <f t="shared" si="25"/>
        <v>0</v>
      </c>
    </row>
    <row r="106" spans="1:22" x14ac:dyDescent="0.2">
      <c r="A106" s="3" t="s">
        <v>24</v>
      </c>
      <c r="B106" s="7">
        <v>3475793</v>
      </c>
      <c r="C106" s="6"/>
      <c r="D106" s="7">
        <v>120575</v>
      </c>
      <c r="E106" s="7">
        <v>0</v>
      </c>
      <c r="F106" s="7">
        <v>83707</v>
      </c>
      <c r="G106" s="7">
        <v>0</v>
      </c>
      <c r="H106" s="7">
        <v>528942</v>
      </c>
      <c r="I106" s="7">
        <v>0</v>
      </c>
      <c r="J106" s="7">
        <v>832675</v>
      </c>
      <c r="K106" s="7">
        <v>0</v>
      </c>
      <c r="L106" s="7">
        <v>806277</v>
      </c>
      <c r="M106" s="7">
        <v>0</v>
      </c>
      <c r="N106" s="7">
        <v>568803</v>
      </c>
      <c r="O106" s="7">
        <v>0</v>
      </c>
      <c r="P106" s="7">
        <v>0</v>
      </c>
      <c r="Q106" s="7">
        <v>0</v>
      </c>
      <c r="R106" s="40">
        <f t="shared" si="24"/>
        <v>6416772</v>
      </c>
      <c r="S106" s="40">
        <v>0</v>
      </c>
      <c r="T106" s="40">
        <v>287754</v>
      </c>
      <c r="U106" s="40">
        <v>0</v>
      </c>
      <c r="V106" s="40">
        <f t="shared" si="25"/>
        <v>6704526</v>
      </c>
    </row>
    <row r="107" spans="1:22" x14ac:dyDescent="0.2">
      <c r="A107" s="3" t="s">
        <v>25</v>
      </c>
      <c r="B107" s="7">
        <v>3972334</v>
      </c>
      <c r="C107" s="6"/>
      <c r="D107" s="7">
        <v>137800</v>
      </c>
      <c r="E107" s="7">
        <v>0</v>
      </c>
      <c r="F107" s="7">
        <v>95665</v>
      </c>
      <c r="G107" s="7">
        <v>0</v>
      </c>
      <c r="H107" s="7">
        <v>604505</v>
      </c>
      <c r="I107" s="7">
        <v>0</v>
      </c>
      <c r="J107" s="7">
        <v>951629</v>
      </c>
      <c r="K107" s="7">
        <v>0</v>
      </c>
      <c r="L107" s="7">
        <v>921459</v>
      </c>
      <c r="M107" s="7">
        <v>0</v>
      </c>
      <c r="N107" s="7">
        <v>650061</v>
      </c>
      <c r="O107" s="7">
        <v>0</v>
      </c>
      <c r="P107" s="7">
        <v>0</v>
      </c>
      <c r="Q107" s="7">
        <v>0</v>
      </c>
      <c r="R107" s="40">
        <f t="shared" si="24"/>
        <v>7333453</v>
      </c>
      <c r="S107" s="40">
        <v>0</v>
      </c>
      <c r="T107" s="40">
        <v>328862</v>
      </c>
      <c r="U107" s="40">
        <v>0</v>
      </c>
      <c r="V107" s="40">
        <f t="shared" si="25"/>
        <v>7662315</v>
      </c>
    </row>
    <row r="108" spans="1:22" x14ac:dyDescent="0.2">
      <c r="A108" s="3" t="s">
        <v>26</v>
      </c>
      <c r="B108" s="7">
        <v>4841283</v>
      </c>
      <c r="C108" s="6"/>
      <c r="D108" s="7">
        <v>167944</v>
      </c>
      <c r="E108" s="7">
        <v>0</v>
      </c>
      <c r="F108" s="7">
        <v>116591</v>
      </c>
      <c r="G108" s="7">
        <v>0</v>
      </c>
      <c r="H108" s="7">
        <v>736740</v>
      </c>
      <c r="I108" s="7">
        <v>0</v>
      </c>
      <c r="J108" s="7">
        <v>1159798</v>
      </c>
      <c r="K108" s="7">
        <v>0</v>
      </c>
      <c r="L108" s="7">
        <v>1123028</v>
      </c>
      <c r="M108" s="7">
        <v>0</v>
      </c>
      <c r="N108" s="7">
        <v>792262</v>
      </c>
      <c r="O108" s="7">
        <v>0</v>
      </c>
      <c r="P108" s="7">
        <v>0</v>
      </c>
      <c r="Q108" s="7">
        <v>0</v>
      </c>
      <c r="R108" s="40">
        <f t="shared" si="24"/>
        <v>8937646</v>
      </c>
      <c r="S108" s="40">
        <v>0</v>
      </c>
      <c r="T108" s="40">
        <v>400801</v>
      </c>
      <c r="U108" s="40">
        <v>0</v>
      </c>
      <c r="V108" s="40">
        <f t="shared" si="25"/>
        <v>9338447</v>
      </c>
    </row>
    <row r="109" spans="1:22" x14ac:dyDescent="0.2">
      <c r="A109" s="3" t="s">
        <v>29</v>
      </c>
      <c r="B109" s="9">
        <f>SUM(B106:B108)</f>
        <v>12289410</v>
      </c>
      <c r="C109" s="6"/>
      <c r="D109" s="9">
        <f>SUM(D106:D108)</f>
        <v>426319</v>
      </c>
      <c r="E109" s="7">
        <v>0</v>
      </c>
      <c r="F109" s="9">
        <f>SUM(F106:F108)</f>
        <v>295963</v>
      </c>
      <c r="G109" s="7">
        <v>0</v>
      </c>
      <c r="H109" s="9">
        <f>SUM(H106:H108)</f>
        <v>1870187</v>
      </c>
      <c r="I109" s="7">
        <v>0</v>
      </c>
      <c r="J109" s="9">
        <f>SUM(J106:J108)</f>
        <v>2944102</v>
      </c>
      <c r="K109" s="7">
        <v>0</v>
      </c>
      <c r="L109" s="9">
        <f>SUM(L106:M108)</f>
        <v>2850764</v>
      </c>
      <c r="M109" s="7">
        <v>0</v>
      </c>
      <c r="N109" s="9">
        <f>SUM(N106:N108)</f>
        <v>2011126</v>
      </c>
      <c r="O109" s="7">
        <v>0</v>
      </c>
      <c r="P109" s="9">
        <v>0</v>
      </c>
      <c r="Q109" s="7">
        <v>0</v>
      </c>
      <c r="R109" s="9">
        <f>SUM(B109:P109)</f>
        <v>22687871</v>
      </c>
      <c r="S109" s="7">
        <v>0</v>
      </c>
      <c r="T109" s="9">
        <f>SUM(T106:T108)</f>
        <v>1017417</v>
      </c>
      <c r="U109" s="7">
        <v>0</v>
      </c>
      <c r="V109" s="9">
        <v>23489370</v>
      </c>
    </row>
    <row r="110" spans="1:22" x14ac:dyDescent="0.2">
      <c r="A110" s="4" t="s">
        <v>30</v>
      </c>
      <c r="B110" s="9">
        <f>B104+B109</f>
        <v>50066109</v>
      </c>
      <c r="C110" s="9">
        <f t="shared" ref="C110:N110" si="26">C104+C109</f>
        <v>0</v>
      </c>
      <c r="D110" s="9">
        <f t="shared" si="26"/>
        <v>1678442</v>
      </c>
      <c r="E110" s="9">
        <f t="shared" si="26"/>
        <v>0</v>
      </c>
      <c r="F110" s="9">
        <f t="shared" si="26"/>
        <v>1139177</v>
      </c>
      <c r="G110" s="9">
        <f t="shared" si="26"/>
        <v>0</v>
      </c>
      <c r="H110" s="9">
        <f t="shared" si="26"/>
        <v>7273376</v>
      </c>
      <c r="I110" s="9">
        <f t="shared" si="26"/>
        <v>0</v>
      </c>
      <c r="J110" s="9">
        <f t="shared" si="26"/>
        <v>11416311</v>
      </c>
      <c r="K110" s="9">
        <f t="shared" si="26"/>
        <v>0</v>
      </c>
      <c r="L110" s="9">
        <f t="shared" si="26"/>
        <v>10326118</v>
      </c>
      <c r="M110" s="9">
        <f t="shared" si="26"/>
        <v>0</v>
      </c>
      <c r="N110" s="9">
        <f t="shared" si="26"/>
        <v>7864765</v>
      </c>
      <c r="O110" s="7">
        <v>0</v>
      </c>
      <c r="P110" s="9">
        <v>0</v>
      </c>
      <c r="Q110" s="7">
        <v>0</v>
      </c>
      <c r="R110" s="9">
        <f>SUM(B110:N110)</f>
        <v>89764298</v>
      </c>
      <c r="S110" s="7">
        <v>0</v>
      </c>
      <c r="T110" s="9">
        <f>T104+T109</f>
        <v>4224818</v>
      </c>
      <c r="U110" s="7">
        <v>0</v>
      </c>
      <c r="V110" s="9">
        <f>R110+T110</f>
        <v>93989116</v>
      </c>
    </row>
    <row r="111" spans="1:22" x14ac:dyDescent="0.2">
      <c r="A111" s="4" t="s">
        <v>28</v>
      </c>
      <c r="B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</row>
    <row r="112" spans="1:22" x14ac:dyDescent="0.2">
      <c r="A112" s="3" t="s">
        <v>31</v>
      </c>
      <c r="B112" s="7">
        <v>1317349</v>
      </c>
      <c r="C112" s="6"/>
      <c r="D112" s="7">
        <v>63775</v>
      </c>
      <c r="E112" s="7">
        <v>0</v>
      </c>
      <c r="F112" s="7">
        <v>16370</v>
      </c>
      <c r="G112" s="7">
        <v>0</v>
      </c>
      <c r="H112" s="7">
        <v>90182</v>
      </c>
      <c r="I112" s="7">
        <v>0</v>
      </c>
      <c r="J112" s="7">
        <v>1226247</v>
      </c>
      <c r="K112" s="7">
        <v>0</v>
      </c>
      <c r="L112" s="7">
        <v>165604</v>
      </c>
      <c r="M112" s="7">
        <v>0</v>
      </c>
      <c r="N112" s="7">
        <v>73220</v>
      </c>
      <c r="O112" s="7">
        <v>0</v>
      </c>
      <c r="P112" s="7">
        <v>0</v>
      </c>
      <c r="Q112" s="7">
        <v>0</v>
      </c>
      <c r="R112" s="7">
        <f>SUM(B112:P112)</f>
        <v>2952747</v>
      </c>
      <c r="S112" s="7">
        <v>0</v>
      </c>
      <c r="T112" s="7">
        <v>25605</v>
      </c>
      <c r="U112" s="7">
        <v>0</v>
      </c>
      <c r="V112" s="7">
        <f>SUM(R112+T112)</f>
        <v>2978352</v>
      </c>
    </row>
    <row r="113" spans="1:22" x14ac:dyDescent="0.2">
      <c r="A113" s="3" t="s">
        <v>55</v>
      </c>
      <c r="B113" s="7">
        <v>8897468</v>
      </c>
      <c r="C113" s="6"/>
      <c r="D113" s="7">
        <v>1173467</v>
      </c>
      <c r="E113" s="7">
        <v>0</v>
      </c>
      <c r="F113" s="7">
        <v>200085</v>
      </c>
      <c r="G113" s="7">
        <v>0</v>
      </c>
      <c r="H113" s="7">
        <v>2720506</v>
      </c>
      <c r="I113" s="7">
        <v>0</v>
      </c>
      <c r="J113" s="7">
        <v>4182931</v>
      </c>
      <c r="K113" s="7">
        <v>0</v>
      </c>
      <c r="L113" s="7">
        <v>2470816</v>
      </c>
      <c r="M113" s="7">
        <v>0</v>
      </c>
      <c r="N113" s="7">
        <v>2094558</v>
      </c>
      <c r="O113" s="7">
        <v>0</v>
      </c>
      <c r="P113" s="7">
        <v>6718640</v>
      </c>
      <c r="Q113" s="7">
        <v>0</v>
      </c>
      <c r="R113" s="7">
        <f t="shared" ref="R113:R123" si="27">SUM(B113:P113)</f>
        <v>28458471</v>
      </c>
      <c r="S113" s="7">
        <v>0</v>
      </c>
      <c r="T113" s="7">
        <v>9093277</v>
      </c>
      <c r="U113" s="7">
        <v>0</v>
      </c>
      <c r="V113" s="7">
        <f t="shared" ref="V113:V123" si="28">SUM(R113+T113)</f>
        <v>37551748</v>
      </c>
    </row>
    <row r="114" spans="1:22" x14ac:dyDescent="0.2">
      <c r="A114" s="3" t="s">
        <v>56</v>
      </c>
      <c r="B114" s="7">
        <v>242000</v>
      </c>
      <c r="C114" s="6"/>
      <c r="D114" s="7">
        <v>0</v>
      </c>
      <c r="E114" s="7">
        <v>0</v>
      </c>
      <c r="F114" s="7">
        <v>0</v>
      </c>
      <c r="G114" s="7">
        <v>0</v>
      </c>
      <c r="H114" s="7">
        <v>264780</v>
      </c>
      <c r="I114" s="7">
        <v>0</v>
      </c>
      <c r="J114" s="7">
        <v>0</v>
      </c>
      <c r="K114" s="7">
        <v>0</v>
      </c>
      <c r="L114" s="7">
        <v>44385</v>
      </c>
      <c r="M114" s="7">
        <v>0</v>
      </c>
      <c r="N114" s="7">
        <v>39095</v>
      </c>
      <c r="O114" s="7">
        <v>0</v>
      </c>
      <c r="P114" s="7">
        <v>0</v>
      </c>
      <c r="Q114" s="7">
        <v>0</v>
      </c>
      <c r="R114" s="7">
        <f t="shared" si="27"/>
        <v>590260</v>
      </c>
      <c r="S114" s="7">
        <v>0</v>
      </c>
      <c r="T114" s="7">
        <v>241835</v>
      </c>
      <c r="U114" s="7">
        <v>0</v>
      </c>
      <c r="V114" s="7">
        <f t="shared" si="28"/>
        <v>832095</v>
      </c>
    </row>
    <row r="115" spans="1:22" x14ac:dyDescent="0.2">
      <c r="A115" s="3" t="s">
        <v>34</v>
      </c>
      <c r="B115" s="7">
        <v>0</v>
      </c>
      <c r="C115" s="6"/>
      <c r="D115" s="7">
        <v>0</v>
      </c>
      <c r="E115" s="7">
        <v>0</v>
      </c>
      <c r="F115" s="7">
        <v>2000</v>
      </c>
      <c r="G115" s="7">
        <v>0</v>
      </c>
      <c r="H115" s="7">
        <v>0</v>
      </c>
      <c r="I115" s="7">
        <v>0</v>
      </c>
      <c r="J115" s="7">
        <v>5732</v>
      </c>
      <c r="K115" s="7">
        <v>0</v>
      </c>
      <c r="L115" s="7">
        <v>0</v>
      </c>
      <c r="M115" s="7"/>
      <c r="N115" s="7">
        <v>6871748</v>
      </c>
      <c r="O115" s="7">
        <v>0</v>
      </c>
      <c r="P115" s="7">
        <v>0</v>
      </c>
      <c r="Q115" s="7">
        <v>0</v>
      </c>
      <c r="R115" s="7">
        <f t="shared" si="27"/>
        <v>6879480</v>
      </c>
      <c r="S115" s="7">
        <v>0</v>
      </c>
      <c r="T115" s="7">
        <v>2000</v>
      </c>
      <c r="U115" s="7">
        <v>0</v>
      </c>
      <c r="V115" s="7">
        <f t="shared" si="28"/>
        <v>6881480</v>
      </c>
    </row>
    <row r="116" spans="1:22" x14ac:dyDescent="0.2">
      <c r="A116" s="3" t="s">
        <v>45</v>
      </c>
      <c r="B116" s="7">
        <v>0</v>
      </c>
      <c r="C116" s="6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25000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f t="shared" si="27"/>
        <v>25000</v>
      </c>
      <c r="S116" s="7">
        <v>0</v>
      </c>
      <c r="T116" s="7">
        <v>7412777</v>
      </c>
      <c r="U116" s="7">
        <v>0</v>
      </c>
      <c r="V116" s="7">
        <f t="shared" si="28"/>
        <v>7437777</v>
      </c>
    </row>
    <row r="117" spans="1:22" x14ac:dyDescent="0.2">
      <c r="A117" s="3" t="s">
        <v>37</v>
      </c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>
        <v>326773</v>
      </c>
      <c r="U117" s="7"/>
      <c r="V117" s="7">
        <f t="shared" si="28"/>
        <v>326773</v>
      </c>
    </row>
    <row r="118" spans="1:22" x14ac:dyDescent="0.2">
      <c r="A118" s="3" t="s">
        <v>69</v>
      </c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>
        <v>81899</v>
      </c>
      <c r="U118" s="7"/>
      <c r="V118" s="7">
        <f t="shared" si="28"/>
        <v>81899</v>
      </c>
    </row>
    <row r="119" spans="1:22" x14ac:dyDescent="0.2">
      <c r="A119" s="3" t="s">
        <v>47</v>
      </c>
      <c r="B119" s="7">
        <v>0</v>
      </c>
      <c r="C119" s="6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-700000</v>
      </c>
      <c r="O119" s="7">
        <v>0</v>
      </c>
      <c r="P119" s="7">
        <v>0</v>
      </c>
      <c r="Q119" s="7">
        <v>0</v>
      </c>
      <c r="R119" s="7">
        <f t="shared" si="27"/>
        <v>-700000</v>
      </c>
      <c r="S119" s="7">
        <v>0</v>
      </c>
      <c r="T119" s="7">
        <v>0</v>
      </c>
      <c r="U119" s="7">
        <v>0</v>
      </c>
      <c r="V119" s="7">
        <f t="shared" si="28"/>
        <v>-700000</v>
      </c>
    </row>
    <row r="120" spans="1:22" x14ac:dyDescent="0.2">
      <c r="A120" s="3" t="s">
        <v>70</v>
      </c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>
        <v>156</v>
      </c>
      <c r="U120" s="7"/>
      <c r="V120" s="7">
        <v>156</v>
      </c>
    </row>
    <row r="121" spans="1:22" x14ac:dyDescent="0.2">
      <c r="A121" s="3" t="s">
        <v>46</v>
      </c>
      <c r="B121" s="7">
        <v>249999</v>
      </c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>
        <f>SUM(B121:P121)</f>
        <v>249999</v>
      </c>
      <c r="S121" s="7"/>
      <c r="T121" s="7">
        <v>84792</v>
      </c>
      <c r="U121" s="7"/>
      <c r="V121" s="7">
        <f>SUM(R121:T121)</f>
        <v>334791</v>
      </c>
    </row>
    <row r="122" spans="1:22" x14ac:dyDescent="0.2">
      <c r="A122" s="3" t="s">
        <v>48</v>
      </c>
      <c r="B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f t="shared" si="27"/>
        <v>0</v>
      </c>
      <c r="S122" s="7">
        <v>0</v>
      </c>
      <c r="T122" s="7">
        <v>0</v>
      </c>
      <c r="U122" s="7">
        <v>0</v>
      </c>
      <c r="V122" s="7">
        <f t="shared" si="28"/>
        <v>0</v>
      </c>
    </row>
    <row r="123" spans="1:22" x14ac:dyDescent="0.2">
      <c r="A123" s="3" t="s">
        <v>50</v>
      </c>
      <c r="B123" s="7">
        <v>903100</v>
      </c>
      <c r="C123" s="6"/>
      <c r="D123" s="7">
        <v>0</v>
      </c>
      <c r="E123" s="7">
        <v>0</v>
      </c>
      <c r="F123" s="7">
        <v>0</v>
      </c>
      <c r="G123" s="7">
        <v>0</v>
      </c>
      <c r="H123" s="7">
        <v>700</v>
      </c>
      <c r="I123" s="7">
        <v>0</v>
      </c>
      <c r="J123" s="7">
        <v>3057745</v>
      </c>
      <c r="K123" s="7">
        <v>0</v>
      </c>
      <c r="L123" s="7">
        <v>500</v>
      </c>
      <c r="M123" s="7">
        <v>0</v>
      </c>
      <c r="N123" s="7">
        <v>0</v>
      </c>
      <c r="O123" s="7">
        <v>0</v>
      </c>
      <c r="P123" s="7">
        <v>2874805</v>
      </c>
      <c r="Q123" s="7">
        <v>0</v>
      </c>
      <c r="R123" s="7">
        <f t="shared" si="27"/>
        <v>6836850</v>
      </c>
      <c r="S123" s="7">
        <v>0</v>
      </c>
      <c r="T123" s="7">
        <v>5190</v>
      </c>
      <c r="U123" s="7">
        <v>0</v>
      </c>
      <c r="V123" s="7">
        <f t="shared" si="28"/>
        <v>6842040</v>
      </c>
    </row>
    <row r="124" spans="1:22" x14ac:dyDescent="0.2">
      <c r="A124" s="4" t="s">
        <v>51</v>
      </c>
      <c r="B124" s="9">
        <v>10714941</v>
      </c>
      <c r="C124" s="6"/>
      <c r="D124" s="9">
        <v>1240392</v>
      </c>
      <c r="E124" s="7">
        <v>0</v>
      </c>
      <c r="F124" s="9">
        <v>220455</v>
      </c>
      <c r="G124" s="7">
        <v>0</v>
      </c>
      <c r="H124" s="9">
        <v>3075468</v>
      </c>
      <c r="I124" s="7">
        <v>0</v>
      </c>
      <c r="J124" s="9">
        <v>8691465</v>
      </c>
      <c r="K124" s="7">
        <v>0</v>
      </c>
      <c r="L124" s="9">
        <v>2695805</v>
      </c>
      <c r="M124" s="7">
        <v>0</v>
      </c>
      <c r="N124" s="9">
        <v>8378621</v>
      </c>
      <c r="O124" s="7">
        <v>0</v>
      </c>
      <c r="P124" s="9">
        <v>6732270</v>
      </c>
      <c r="Q124" s="7">
        <v>0</v>
      </c>
      <c r="R124" s="9">
        <v>41749417</v>
      </c>
      <c r="S124" s="7">
        <v>0</v>
      </c>
      <c r="T124" s="9">
        <v>17461915</v>
      </c>
      <c r="U124" s="7">
        <v>0</v>
      </c>
      <c r="V124" s="9">
        <v>59211332</v>
      </c>
    </row>
    <row r="125" spans="1:22" x14ac:dyDescent="0.2">
      <c r="A125" s="4" t="s">
        <v>52</v>
      </c>
      <c r="B125" s="9">
        <f>B110+B124</f>
        <v>60781050</v>
      </c>
      <c r="C125" s="9">
        <f t="shared" ref="C125:P125" si="29">C110+C124</f>
        <v>0</v>
      </c>
      <c r="D125" s="9">
        <f t="shared" si="29"/>
        <v>2918834</v>
      </c>
      <c r="E125" s="9">
        <f t="shared" si="29"/>
        <v>0</v>
      </c>
      <c r="F125" s="9">
        <f t="shared" si="29"/>
        <v>1359632</v>
      </c>
      <c r="G125" s="9">
        <f t="shared" si="29"/>
        <v>0</v>
      </c>
      <c r="H125" s="9">
        <f t="shared" si="29"/>
        <v>10348844</v>
      </c>
      <c r="I125" s="9">
        <f t="shared" si="29"/>
        <v>0</v>
      </c>
      <c r="J125" s="9">
        <f t="shared" si="29"/>
        <v>20107776</v>
      </c>
      <c r="K125" s="9">
        <f t="shared" si="29"/>
        <v>0</v>
      </c>
      <c r="L125" s="9">
        <f t="shared" si="29"/>
        <v>13021923</v>
      </c>
      <c r="M125" s="9">
        <f t="shared" si="29"/>
        <v>0</v>
      </c>
      <c r="N125" s="9">
        <f t="shared" si="29"/>
        <v>16243386</v>
      </c>
      <c r="O125" s="9">
        <f t="shared" si="29"/>
        <v>0</v>
      </c>
      <c r="P125" s="9">
        <f t="shared" si="29"/>
        <v>6732270</v>
      </c>
      <c r="Q125" s="7">
        <v>0</v>
      </c>
      <c r="R125" s="9">
        <f>SUM(B125:P125)</f>
        <v>131513715</v>
      </c>
      <c r="S125" s="7">
        <v>0</v>
      </c>
      <c r="T125" s="9">
        <v>21686733</v>
      </c>
      <c r="U125" s="7">
        <v>0</v>
      </c>
      <c r="V125" s="9">
        <v>153200448</v>
      </c>
    </row>
    <row r="126" spans="1:22" x14ac:dyDescent="0.2">
      <c r="A126" s="3" t="s">
        <v>53</v>
      </c>
      <c r="B126" s="7">
        <v>0</v>
      </c>
      <c r="C126" s="6"/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1580900</v>
      </c>
      <c r="S126" s="7">
        <v>0</v>
      </c>
      <c r="T126" s="7">
        <v>3016110</v>
      </c>
      <c r="U126" s="7">
        <v>0</v>
      </c>
      <c r="V126" s="7">
        <v>4597010</v>
      </c>
    </row>
    <row r="127" spans="1:22" ht="13.5" thickBot="1" x14ac:dyDescent="0.25">
      <c r="A127" s="4" t="s">
        <v>54</v>
      </c>
      <c r="B127" s="13">
        <f>SUM(B125:B126)</f>
        <v>60781050</v>
      </c>
      <c r="C127" s="13">
        <f t="shared" ref="C127:P127" si="30">SUM(C125:C126)</f>
        <v>0</v>
      </c>
      <c r="D127" s="13">
        <f t="shared" si="30"/>
        <v>2918834</v>
      </c>
      <c r="E127" s="13">
        <f t="shared" si="30"/>
        <v>0</v>
      </c>
      <c r="F127" s="13">
        <f t="shared" si="30"/>
        <v>1359632</v>
      </c>
      <c r="G127" s="13">
        <f t="shared" si="30"/>
        <v>0</v>
      </c>
      <c r="H127" s="13">
        <f t="shared" si="30"/>
        <v>10348844</v>
      </c>
      <c r="I127" s="13">
        <f t="shared" si="30"/>
        <v>0</v>
      </c>
      <c r="J127" s="13">
        <f t="shared" si="30"/>
        <v>20107776</v>
      </c>
      <c r="K127" s="13">
        <f t="shared" si="30"/>
        <v>0</v>
      </c>
      <c r="L127" s="13">
        <f t="shared" si="30"/>
        <v>13021923</v>
      </c>
      <c r="M127" s="13">
        <f t="shared" si="30"/>
        <v>0</v>
      </c>
      <c r="N127" s="13">
        <f t="shared" si="30"/>
        <v>16243386</v>
      </c>
      <c r="O127" s="13">
        <f t="shared" si="30"/>
        <v>0</v>
      </c>
      <c r="P127" s="13">
        <f t="shared" si="30"/>
        <v>6732270</v>
      </c>
      <c r="Q127" s="7">
        <v>0</v>
      </c>
      <c r="R127" s="13">
        <f>SUM(R125:R126)</f>
        <v>133094615</v>
      </c>
      <c r="S127" s="7">
        <v>0</v>
      </c>
      <c r="T127" s="13">
        <f>SUM(T125:T126)</f>
        <v>24702843</v>
      </c>
      <c r="U127" s="7">
        <v>0</v>
      </c>
      <c r="V127" s="13">
        <f>SUM(R127:T127)</f>
        <v>157797458</v>
      </c>
    </row>
    <row r="128" spans="1:22" ht="13.5" thickTop="1" x14ac:dyDescent="0.2">
      <c r="A128" s="3"/>
    </row>
    <row r="130" spans="1:22" ht="15" x14ac:dyDescent="0.25">
      <c r="A130" s="1" t="s">
        <v>0</v>
      </c>
      <c r="V130" s="15" t="s">
        <v>63</v>
      </c>
    </row>
    <row r="131" spans="1:22" ht="15" x14ac:dyDescent="0.2">
      <c r="A131" s="3"/>
      <c r="F131" s="36" t="s">
        <v>60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V131" s="6"/>
    </row>
    <row r="132" spans="1:22" ht="15" x14ac:dyDescent="0.2">
      <c r="A132" s="3"/>
      <c r="F132" s="36" t="s">
        <v>58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V132" s="6"/>
    </row>
    <row r="133" spans="1:22" ht="15" x14ac:dyDescent="0.2">
      <c r="A133" s="3"/>
      <c r="F133" s="39" t="s">
        <v>59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V133" s="6"/>
    </row>
    <row r="134" spans="1:22" ht="15" x14ac:dyDescent="0.2">
      <c r="D134" s="6"/>
      <c r="E134" s="6"/>
      <c r="F134" s="36" t="s">
        <v>68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6"/>
      <c r="R134" s="6"/>
      <c r="S134" s="6"/>
    </row>
    <row r="135" spans="1:22" ht="15" x14ac:dyDescent="0.2">
      <c r="D135" s="6"/>
      <c r="E135" s="6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6"/>
      <c r="R135" s="6"/>
      <c r="S135" s="6"/>
    </row>
    <row r="136" spans="1:22" x14ac:dyDescent="0.2">
      <c r="B136" s="10"/>
      <c r="C136" s="11"/>
      <c r="D136" s="11"/>
      <c r="E136" s="11"/>
      <c r="F136" s="12" t="s">
        <v>1</v>
      </c>
      <c r="G136" s="12"/>
      <c r="H136" s="12" t="s">
        <v>2</v>
      </c>
      <c r="I136" s="12"/>
      <c r="J136" s="12" t="s">
        <v>3</v>
      </c>
      <c r="K136" s="12"/>
      <c r="L136" s="12" t="s">
        <v>4</v>
      </c>
      <c r="M136" s="12"/>
      <c r="N136" s="12" t="s">
        <v>5</v>
      </c>
      <c r="O136" s="12"/>
      <c r="P136" s="12" t="s">
        <v>6</v>
      </c>
      <c r="Q136" s="12"/>
      <c r="R136" s="12" t="s">
        <v>7</v>
      </c>
      <c r="S136" s="12"/>
      <c r="T136" s="11"/>
      <c r="U136" s="11"/>
      <c r="V136" s="11"/>
    </row>
    <row r="137" spans="1:22" x14ac:dyDescent="0.2">
      <c r="B137" s="10" t="s">
        <v>8</v>
      </c>
      <c r="C137" s="12"/>
      <c r="D137" s="12" t="s">
        <v>9</v>
      </c>
      <c r="E137" s="12"/>
      <c r="F137" s="12" t="s">
        <v>10</v>
      </c>
      <c r="G137" s="12"/>
      <c r="H137" s="12" t="s">
        <v>11</v>
      </c>
      <c r="I137" s="12"/>
      <c r="J137" s="12" t="s">
        <v>12</v>
      </c>
      <c r="K137" s="12"/>
      <c r="L137" s="12" t="s">
        <v>11</v>
      </c>
      <c r="M137" s="12"/>
      <c r="N137" s="12" t="s">
        <v>13</v>
      </c>
      <c r="O137" s="12"/>
      <c r="P137" s="12" t="s">
        <v>14</v>
      </c>
      <c r="Q137" s="12"/>
      <c r="R137" s="12" t="s">
        <v>15</v>
      </c>
      <c r="S137" s="12"/>
      <c r="T137" s="12" t="s">
        <v>16</v>
      </c>
      <c r="U137" s="12"/>
      <c r="V137" s="12" t="s">
        <v>7</v>
      </c>
    </row>
    <row r="138" spans="1:22" x14ac:dyDescent="0.2">
      <c r="A138" s="4" t="s">
        <v>17</v>
      </c>
    </row>
    <row r="139" spans="1:22" x14ac:dyDescent="0.2">
      <c r="A139" s="3" t="s">
        <v>18</v>
      </c>
      <c r="B139" s="8">
        <v>46674</v>
      </c>
      <c r="C139" s="6"/>
      <c r="D139" s="8">
        <v>167323</v>
      </c>
      <c r="E139" s="7">
        <v>0</v>
      </c>
      <c r="F139" s="8">
        <v>121593</v>
      </c>
      <c r="G139" s="7">
        <v>0</v>
      </c>
      <c r="H139" s="8">
        <v>1813546</v>
      </c>
      <c r="I139" s="7">
        <v>0</v>
      </c>
      <c r="J139" s="8">
        <v>1112051</v>
      </c>
      <c r="K139" s="7">
        <v>0</v>
      </c>
      <c r="L139" s="8">
        <v>2693592</v>
      </c>
      <c r="M139" s="7">
        <v>0</v>
      </c>
      <c r="N139" s="8">
        <v>298576</v>
      </c>
      <c r="O139" s="7">
        <v>0</v>
      </c>
      <c r="P139" s="8">
        <v>0</v>
      </c>
      <c r="Q139" s="7">
        <v>0</v>
      </c>
      <c r="R139" s="8">
        <v>6253355</v>
      </c>
      <c r="S139" s="7">
        <v>0</v>
      </c>
      <c r="T139" s="8">
        <v>198980</v>
      </c>
      <c r="U139" s="7">
        <v>0</v>
      </c>
      <c r="V139" s="40">
        <f>R139+T139</f>
        <v>6452335</v>
      </c>
    </row>
    <row r="140" spans="1:22" x14ac:dyDescent="0.2">
      <c r="A140" s="3" t="s">
        <v>2</v>
      </c>
      <c r="B140" s="7">
        <v>32021202</v>
      </c>
      <c r="C140" s="6"/>
      <c r="D140" s="7">
        <v>0</v>
      </c>
      <c r="E140" s="7">
        <v>0</v>
      </c>
      <c r="F140" s="7">
        <v>0</v>
      </c>
      <c r="G140" s="7">
        <v>0</v>
      </c>
      <c r="H140" s="7">
        <v>936894</v>
      </c>
      <c r="I140" s="7">
        <v>0</v>
      </c>
      <c r="J140" s="7">
        <v>0</v>
      </c>
      <c r="K140" s="7">
        <v>0</v>
      </c>
      <c r="L140" s="7">
        <v>15244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32973340</v>
      </c>
      <c r="S140" s="7">
        <v>0</v>
      </c>
      <c r="T140" s="7">
        <v>0</v>
      </c>
      <c r="U140" s="7">
        <v>0</v>
      </c>
      <c r="V140" s="40">
        <f t="shared" ref="V140:V142" si="31">R140+T140</f>
        <v>32973340</v>
      </c>
    </row>
    <row r="141" spans="1:22" x14ac:dyDescent="0.2">
      <c r="A141" s="3" t="s">
        <v>19</v>
      </c>
      <c r="B141" s="7">
        <v>1669327</v>
      </c>
      <c r="C141" s="6"/>
      <c r="D141" s="7">
        <v>34042</v>
      </c>
      <c r="E141" s="7">
        <v>0</v>
      </c>
      <c r="F141" s="7">
        <v>91122</v>
      </c>
      <c r="G141" s="7">
        <v>0</v>
      </c>
      <c r="H141" s="7">
        <v>1134088</v>
      </c>
      <c r="I141" s="7">
        <v>0</v>
      </c>
      <c r="J141" s="7">
        <v>1311875</v>
      </c>
      <c r="K141" s="7">
        <v>0</v>
      </c>
      <c r="L141" s="7">
        <v>1502997</v>
      </c>
      <c r="M141" s="7">
        <v>0</v>
      </c>
      <c r="N141" s="7">
        <v>5117715</v>
      </c>
      <c r="O141" s="7">
        <v>0</v>
      </c>
      <c r="P141" s="7">
        <v>0</v>
      </c>
      <c r="Q141" s="7">
        <v>0</v>
      </c>
      <c r="R141" s="7">
        <v>10861166</v>
      </c>
      <c r="S141" s="7">
        <v>0</v>
      </c>
      <c r="T141" s="7">
        <v>1988339</v>
      </c>
      <c r="U141" s="7">
        <v>0</v>
      </c>
      <c r="V141" s="40">
        <f t="shared" si="31"/>
        <v>12849505</v>
      </c>
    </row>
    <row r="142" spans="1:22" x14ac:dyDescent="0.2">
      <c r="A142" s="3" t="s">
        <v>21</v>
      </c>
      <c r="B142" s="7">
        <v>3454128</v>
      </c>
      <c r="C142" s="6"/>
      <c r="D142" s="7">
        <v>941014</v>
      </c>
      <c r="E142" s="7">
        <v>0</v>
      </c>
      <c r="F142" s="7">
        <v>599508</v>
      </c>
      <c r="G142" s="7">
        <v>0</v>
      </c>
      <c r="H142" s="7">
        <v>2058682</v>
      </c>
      <c r="I142" s="7">
        <v>0</v>
      </c>
      <c r="J142" s="7">
        <v>6358997</v>
      </c>
      <c r="K142" s="7">
        <v>0</v>
      </c>
      <c r="L142" s="7">
        <v>3479738</v>
      </c>
      <c r="M142" s="7">
        <v>0</v>
      </c>
      <c r="N142" s="7">
        <v>1709239</v>
      </c>
      <c r="O142" s="7">
        <v>0</v>
      </c>
      <c r="P142" s="7">
        <v>0</v>
      </c>
      <c r="Q142" s="7">
        <v>0</v>
      </c>
      <c r="R142" s="7">
        <v>18601306</v>
      </c>
      <c r="S142" s="7">
        <v>0</v>
      </c>
      <c r="T142" s="7">
        <v>1339097</v>
      </c>
      <c r="U142" s="7">
        <v>0</v>
      </c>
      <c r="V142" s="40">
        <f t="shared" si="31"/>
        <v>19940403</v>
      </c>
    </row>
    <row r="143" spans="1:22" x14ac:dyDescent="0.2">
      <c r="A143" s="3" t="s">
        <v>22</v>
      </c>
      <c r="B143" s="9">
        <v>36332882</v>
      </c>
      <c r="C143" s="6"/>
      <c r="D143" s="9">
        <v>1083392</v>
      </c>
      <c r="E143" s="7">
        <v>0</v>
      </c>
      <c r="F143" s="9">
        <v>743639</v>
      </c>
      <c r="G143" s="7">
        <v>0</v>
      </c>
      <c r="H143" s="9">
        <v>5553025</v>
      </c>
      <c r="I143" s="7">
        <v>0</v>
      </c>
      <c r="J143" s="9">
        <v>8505952</v>
      </c>
      <c r="K143" s="7">
        <v>0</v>
      </c>
      <c r="L143" s="9">
        <v>7467044</v>
      </c>
      <c r="M143" s="7">
        <v>0</v>
      </c>
      <c r="N143" s="9">
        <v>5805696</v>
      </c>
      <c r="O143" s="7">
        <v>0</v>
      </c>
      <c r="P143" s="9">
        <v>0</v>
      </c>
      <c r="Q143" s="7">
        <v>0</v>
      </c>
      <c r="R143" s="9">
        <f>SUM(R139:R142)</f>
        <v>68689167</v>
      </c>
      <c r="S143" s="7">
        <v>0</v>
      </c>
      <c r="T143" s="9">
        <f>SUM(T139:T142)</f>
        <v>3526416</v>
      </c>
      <c r="U143" s="7">
        <v>0</v>
      </c>
      <c r="V143" s="9">
        <f>SUM(V139:V142)</f>
        <v>72215583</v>
      </c>
    </row>
    <row r="144" spans="1:22" x14ac:dyDescent="0.2">
      <c r="A144" s="4" t="s">
        <v>23</v>
      </c>
      <c r="B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</row>
    <row r="145" spans="1:22" x14ac:dyDescent="0.2">
      <c r="A145" s="3" t="s">
        <v>24</v>
      </c>
      <c r="B145" s="7">
        <v>3644752</v>
      </c>
      <c r="C145" s="6"/>
      <c r="D145" s="7">
        <v>111954</v>
      </c>
      <c r="E145" s="7">
        <v>0</v>
      </c>
      <c r="F145" s="7">
        <v>79598</v>
      </c>
      <c r="G145" s="7">
        <v>0</v>
      </c>
      <c r="H145" s="7">
        <v>582435</v>
      </c>
      <c r="I145" s="7">
        <v>0</v>
      </c>
      <c r="J145" s="7">
        <v>860726</v>
      </c>
      <c r="K145" s="7">
        <v>0</v>
      </c>
      <c r="L145" s="7">
        <v>829374</v>
      </c>
      <c r="M145" s="7">
        <v>0</v>
      </c>
      <c r="N145" s="7">
        <v>698302</v>
      </c>
      <c r="O145" s="7">
        <v>0</v>
      </c>
      <c r="P145" s="7">
        <v>0</v>
      </c>
      <c r="Q145" s="7">
        <v>0</v>
      </c>
      <c r="R145" s="7">
        <v>6807141</v>
      </c>
      <c r="S145" s="7">
        <v>0</v>
      </c>
      <c r="T145" s="7">
        <v>345589</v>
      </c>
      <c r="U145" s="7">
        <v>0</v>
      </c>
      <c r="V145" s="7">
        <f>R145+T145</f>
        <v>7152730</v>
      </c>
    </row>
    <row r="146" spans="1:22" x14ac:dyDescent="0.2">
      <c r="A146" s="3" t="s">
        <v>25</v>
      </c>
      <c r="B146" s="7">
        <v>4165431</v>
      </c>
      <c r="C146" s="6"/>
      <c r="D146" s="7">
        <v>127947</v>
      </c>
      <c r="E146" s="7">
        <v>0</v>
      </c>
      <c r="F146" s="7">
        <v>90969</v>
      </c>
      <c r="G146" s="7">
        <v>0</v>
      </c>
      <c r="H146" s="7">
        <v>665640</v>
      </c>
      <c r="I146" s="7">
        <v>0</v>
      </c>
      <c r="J146" s="7">
        <v>983686</v>
      </c>
      <c r="K146" s="7">
        <v>0</v>
      </c>
      <c r="L146" s="7">
        <v>947856</v>
      </c>
      <c r="M146" s="7">
        <v>0</v>
      </c>
      <c r="N146" s="7">
        <v>798059</v>
      </c>
      <c r="O146" s="7">
        <v>0</v>
      </c>
      <c r="P146" s="7">
        <v>0</v>
      </c>
      <c r="Q146" s="7">
        <v>0</v>
      </c>
      <c r="R146" s="7">
        <v>7779588</v>
      </c>
      <c r="S146" s="7">
        <v>0</v>
      </c>
      <c r="T146" s="7">
        <v>394959</v>
      </c>
      <c r="U146" s="7">
        <v>0</v>
      </c>
      <c r="V146" s="7">
        <f t="shared" ref="V146:V147" si="32">R146+T146</f>
        <v>8174547</v>
      </c>
    </row>
    <row r="147" spans="1:22" x14ac:dyDescent="0.2">
      <c r="A147" s="3" t="s">
        <v>26</v>
      </c>
      <c r="B147" s="7">
        <v>5076619</v>
      </c>
      <c r="C147" s="6"/>
      <c r="D147" s="7">
        <v>155935</v>
      </c>
      <c r="E147" s="7">
        <v>0</v>
      </c>
      <c r="F147" s="7">
        <v>110868</v>
      </c>
      <c r="G147" s="7">
        <v>0</v>
      </c>
      <c r="H147" s="7">
        <v>811248</v>
      </c>
      <c r="I147" s="7">
        <v>0</v>
      </c>
      <c r="J147" s="7">
        <v>1198868</v>
      </c>
      <c r="K147" s="7">
        <v>0</v>
      </c>
      <c r="L147" s="7">
        <v>1155200</v>
      </c>
      <c r="M147" s="7">
        <v>0</v>
      </c>
      <c r="N147" s="7">
        <v>972635</v>
      </c>
      <c r="O147" s="7">
        <v>0</v>
      </c>
      <c r="P147" s="7">
        <v>0</v>
      </c>
      <c r="Q147" s="7">
        <v>0</v>
      </c>
      <c r="R147" s="7">
        <v>9481373</v>
      </c>
      <c r="S147" s="7">
        <v>0</v>
      </c>
      <c r="T147" s="7">
        <v>481356</v>
      </c>
      <c r="U147" s="7">
        <v>0</v>
      </c>
      <c r="V147" s="7">
        <f t="shared" si="32"/>
        <v>9962729</v>
      </c>
    </row>
    <row r="148" spans="1:22" x14ac:dyDescent="0.2">
      <c r="A148" s="3" t="s">
        <v>29</v>
      </c>
      <c r="B148" s="9">
        <v>12886802</v>
      </c>
      <c r="C148" s="6"/>
      <c r="D148" s="9">
        <v>395836</v>
      </c>
      <c r="E148" s="7">
        <v>0</v>
      </c>
      <c r="F148" s="9">
        <v>281435</v>
      </c>
      <c r="G148" s="7">
        <v>0</v>
      </c>
      <c r="H148" s="9">
        <v>2059323</v>
      </c>
      <c r="I148" s="7">
        <v>0</v>
      </c>
      <c r="J148" s="9">
        <v>3043280</v>
      </c>
      <c r="K148" s="7">
        <v>0</v>
      </c>
      <c r="L148" s="9">
        <v>2932430</v>
      </c>
      <c r="M148" s="7">
        <v>0</v>
      </c>
      <c r="N148" s="9">
        <v>2468996</v>
      </c>
      <c r="O148" s="7">
        <v>0</v>
      </c>
      <c r="P148" s="9">
        <v>0</v>
      </c>
      <c r="Q148" s="7">
        <v>0</v>
      </c>
      <c r="R148" s="9">
        <v>24068102</v>
      </c>
      <c r="S148" s="7">
        <v>0</v>
      </c>
      <c r="T148" s="9">
        <f>SUM(T144:T147)</f>
        <v>1221904</v>
      </c>
      <c r="U148" s="7">
        <v>0</v>
      </c>
      <c r="V148" s="9">
        <f>SUM(V144:V147)</f>
        <v>25290006</v>
      </c>
    </row>
    <row r="149" spans="1:22" x14ac:dyDescent="0.2">
      <c r="A149" s="4" t="s">
        <v>30</v>
      </c>
      <c r="B149" s="9">
        <v>50078133</v>
      </c>
      <c r="C149" s="6"/>
      <c r="D149" s="9">
        <v>1538215</v>
      </c>
      <c r="E149" s="7">
        <v>0</v>
      </c>
      <c r="F149" s="9">
        <v>1093658</v>
      </c>
      <c r="G149" s="7">
        <v>0</v>
      </c>
      <c r="H149" s="9">
        <v>8002533</v>
      </c>
      <c r="I149" s="7">
        <v>0</v>
      </c>
      <c r="J149" s="9">
        <v>11826203</v>
      </c>
      <c r="K149" s="7">
        <v>0</v>
      </c>
      <c r="L149" s="9">
        <v>10624001</v>
      </c>
      <c r="M149" s="7">
        <v>0</v>
      </c>
      <c r="N149" s="9">
        <v>9594526</v>
      </c>
      <c r="O149" s="7">
        <v>0</v>
      </c>
      <c r="P149" s="9">
        <v>0</v>
      </c>
      <c r="Q149" s="7">
        <v>0</v>
      </c>
      <c r="R149" s="9">
        <f>R143+R148</f>
        <v>92757269</v>
      </c>
      <c r="S149" s="7">
        <v>0</v>
      </c>
      <c r="T149" s="9">
        <f>T143+T148</f>
        <v>4748320</v>
      </c>
      <c r="U149" s="7">
        <v>0</v>
      </c>
      <c r="V149" s="9">
        <f>R149+T149</f>
        <v>97505589</v>
      </c>
    </row>
    <row r="150" spans="1:22" x14ac:dyDescent="0.2">
      <c r="A150" s="4" t="s">
        <v>28</v>
      </c>
      <c r="B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</row>
    <row r="151" spans="1:22" x14ac:dyDescent="0.2">
      <c r="A151" s="3" t="s">
        <v>31</v>
      </c>
      <c r="B151" s="7">
        <v>731390</v>
      </c>
      <c r="C151" s="6"/>
      <c r="D151" s="7">
        <v>18460</v>
      </c>
      <c r="E151" s="7">
        <v>0</v>
      </c>
      <c r="F151" s="7">
        <v>6370</v>
      </c>
      <c r="G151" s="7">
        <v>0</v>
      </c>
      <c r="H151" s="7">
        <v>22300</v>
      </c>
      <c r="I151" s="7">
        <v>0</v>
      </c>
      <c r="J151" s="7">
        <v>1271644</v>
      </c>
      <c r="K151" s="7">
        <v>0</v>
      </c>
      <c r="L151" s="7">
        <v>120774</v>
      </c>
      <c r="M151" s="7">
        <v>0</v>
      </c>
      <c r="N151" s="7">
        <v>11621</v>
      </c>
      <c r="O151" s="7">
        <v>0</v>
      </c>
      <c r="P151" s="7">
        <v>0</v>
      </c>
      <c r="Q151" s="7">
        <v>0</v>
      </c>
      <c r="R151" s="7">
        <v>2182559</v>
      </c>
      <c r="S151" s="7">
        <v>0</v>
      </c>
      <c r="T151" s="7">
        <v>12520</v>
      </c>
      <c r="U151" s="7">
        <v>0</v>
      </c>
      <c r="V151" s="7">
        <f>SUM(R151:T151)</f>
        <v>2195079</v>
      </c>
    </row>
    <row r="152" spans="1:22" x14ac:dyDescent="0.2">
      <c r="A152" s="3" t="s">
        <v>55</v>
      </c>
      <c r="B152" s="7">
        <v>9678533</v>
      </c>
      <c r="C152" s="6"/>
      <c r="D152" s="7">
        <v>1364871</v>
      </c>
      <c r="E152" s="7">
        <v>0</v>
      </c>
      <c r="F152" s="7">
        <v>412392</v>
      </c>
      <c r="G152" s="7">
        <v>0</v>
      </c>
      <c r="H152" s="7">
        <v>2569412</v>
      </c>
      <c r="I152" s="7">
        <v>0</v>
      </c>
      <c r="J152" s="7">
        <v>3965651</v>
      </c>
      <c r="K152" s="7">
        <v>0</v>
      </c>
      <c r="L152" s="7">
        <v>1842467</v>
      </c>
      <c r="M152" s="7">
        <v>0</v>
      </c>
      <c r="N152" s="7">
        <v>7734476</v>
      </c>
      <c r="O152" s="7">
        <v>0</v>
      </c>
      <c r="P152" s="7">
        <v>6732270</v>
      </c>
      <c r="Q152" s="7">
        <v>0</v>
      </c>
      <c r="R152" s="7">
        <v>34300072</v>
      </c>
      <c r="S152" s="7">
        <v>0</v>
      </c>
      <c r="T152" s="7">
        <v>9374158</v>
      </c>
      <c r="U152" s="7">
        <v>0</v>
      </c>
      <c r="V152" s="7">
        <v>43674230</v>
      </c>
    </row>
    <row r="153" spans="1:22" x14ac:dyDescent="0.2">
      <c r="A153" s="3" t="s">
        <v>56</v>
      </c>
      <c r="B153" s="7">
        <v>0</v>
      </c>
      <c r="C153" s="6"/>
      <c r="D153" s="7">
        <v>0</v>
      </c>
      <c r="E153" s="7">
        <v>0</v>
      </c>
      <c r="F153" s="7">
        <v>0</v>
      </c>
      <c r="G153" s="7">
        <v>0</v>
      </c>
      <c r="H153" s="7">
        <v>255990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255990</v>
      </c>
      <c r="S153" s="7">
        <v>0</v>
      </c>
      <c r="T153" s="7">
        <v>80000</v>
      </c>
      <c r="U153" s="7">
        <v>0</v>
      </c>
      <c r="V153" s="7">
        <v>335990</v>
      </c>
    </row>
    <row r="154" spans="1:22" x14ac:dyDescent="0.2">
      <c r="A154" s="3" t="s">
        <v>34</v>
      </c>
      <c r="B154" s="7">
        <v>0</v>
      </c>
      <c r="C154" s="6"/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6764150</v>
      </c>
    </row>
    <row r="155" spans="1:22" x14ac:dyDescent="0.2">
      <c r="A155" s="3" t="s">
        <v>45</v>
      </c>
      <c r="B155" s="7">
        <v>0</v>
      </c>
      <c r="C155" s="6"/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7200000</v>
      </c>
      <c r="U155" s="7">
        <v>0</v>
      </c>
      <c r="V155" s="7">
        <v>7200000</v>
      </c>
    </row>
    <row r="156" spans="1:22" x14ac:dyDescent="0.2">
      <c r="A156" s="3" t="s">
        <v>47</v>
      </c>
      <c r="B156" s="7">
        <v>0</v>
      </c>
      <c r="C156" s="6"/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-700000</v>
      </c>
      <c r="O156" s="7">
        <v>0</v>
      </c>
      <c r="P156" s="7">
        <v>0</v>
      </c>
      <c r="Q156" s="7">
        <v>0</v>
      </c>
      <c r="R156" s="7">
        <v>-700000</v>
      </c>
      <c r="S156" s="7">
        <v>0</v>
      </c>
      <c r="T156" s="7">
        <v>0</v>
      </c>
      <c r="U156" s="7">
        <v>0</v>
      </c>
      <c r="V156" s="7">
        <v>-700000</v>
      </c>
    </row>
    <row r="157" spans="1:22" x14ac:dyDescent="0.2">
      <c r="A157" s="3" t="s">
        <v>48</v>
      </c>
      <c r="B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</row>
    <row r="158" spans="1:22" x14ac:dyDescent="0.2">
      <c r="A158" s="3" t="s">
        <v>50</v>
      </c>
      <c r="B158" s="7">
        <v>0</v>
      </c>
      <c r="C158" s="6"/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3072800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3072800</v>
      </c>
      <c r="S158" s="7">
        <v>0</v>
      </c>
      <c r="T158" s="7">
        <v>0</v>
      </c>
      <c r="U158" s="7">
        <v>0</v>
      </c>
      <c r="V158" s="7">
        <v>7153470</v>
      </c>
    </row>
    <row r="159" spans="1:22" x14ac:dyDescent="0.2">
      <c r="A159" s="4" t="s">
        <v>51</v>
      </c>
      <c r="B159" s="9">
        <f>SUM(B151:B158)</f>
        <v>10409923</v>
      </c>
      <c r="C159" s="9">
        <f t="shared" ref="C159:T159" si="33">SUM(C151:C158)</f>
        <v>0</v>
      </c>
      <c r="D159" s="9">
        <f t="shared" si="33"/>
        <v>1383331</v>
      </c>
      <c r="E159" s="9">
        <f t="shared" si="33"/>
        <v>0</v>
      </c>
      <c r="F159" s="9">
        <f t="shared" si="33"/>
        <v>418762</v>
      </c>
      <c r="G159" s="9">
        <f t="shared" si="33"/>
        <v>0</v>
      </c>
      <c r="H159" s="9">
        <f t="shared" si="33"/>
        <v>2847702</v>
      </c>
      <c r="I159" s="9">
        <f t="shared" si="33"/>
        <v>0</v>
      </c>
      <c r="J159" s="9">
        <f t="shared" si="33"/>
        <v>8310095</v>
      </c>
      <c r="K159" s="9">
        <f t="shared" si="33"/>
        <v>0</v>
      </c>
      <c r="L159" s="9">
        <f t="shared" si="33"/>
        <v>1963241</v>
      </c>
      <c r="M159" s="9">
        <f t="shared" si="33"/>
        <v>0</v>
      </c>
      <c r="N159" s="9">
        <f t="shared" si="33"/>
        <v>7046097</v>
      </c>
      <c r="O159" s="9">
        <f t="shared" si="33"/>
        <v>0</v>
      </c>
      <c r="P159" s="9">
        <f t="shared" si="33"/>
        <v>6732270</v>
      </c>
      <c r="Q159" s="9">
        <f t="shared" si="33"/>
        <v>0</v>
      </c>
      <c r="R159" s="9">
        <f>SUM(B159:P159)</f>
        <v>39111421</v>
      </c>
      <c r="S159" s="9">
        <f t="shared" si="33"/>
        <v>0</v>
      </c>
      <c r="T159" s="9">
        <f t="shared" si="33"/>
        <v>16666678</v>
      </c>
      <c r="U159" s="7">
        <v>0</v>
      </c>
      <c r="V159" s="9">
        <f>SUM(R159:T159)</f>
        <v>55778099</v>
      </c>
    </row>
    <row r="160" spans="1:22" x14ac:dyDescent="0.2">
      <c r="A160" s="4" t="s">
        <v>52</v>
      </c>
      <c r="B160" s="9">
        <f>B149+B159</f>
        <v>60488056</v>
      </c>
      <c r="C160" s="9">
        <f t="shared" ref="C160:P160" si="34">C149+C159</f>
        <v>0</v>
      </c>
      <c r="D160" s="9">
        <f t="shared" si="34"/>
        <v>2921546</v>
      </c>
      <c r="E160" s="9">
        <f t="shared" si="34"/>
        <v>0</v>
      </c>
      <c r="F160" s="9">
        <f t="shared" si="34"/>
        <v>1512420</v>
      </c>
      <c r="G160" s="9">
        <f t="shared" si="34"/>
        <v>0</v>
      </c>
      <c r="H160" s="9">
        <f t="shared" si="34"/>
        <v>10850235</v>
      </c>
      <c r="I160" s="9">
        <f t="shared" si="34"/>
        <v>0</v>
      </c>
      <c r="J160" s="9">
        <f t="shared" si="34"/>
        <v>20136298</v>
      </c>
      <c r="K160" s="9">
        <f t="shared" si="34"/>
        <v>0</v>
      </c>
      <c r="L160" s="9">
        <f t="shared" si="34"/>
        <v>12587242</v>
      </c>
      <c r="M160" s="9">
        <f t="shared" si="34"/>
        <v>0</v>
      </c>
      <c r="N160" s="9">
        <f t="shared" si="34"/>
        <v>16640623</v>
      </c>
      <c r="O160" s="9">
        <f t="shared" si="34"/>
        <v>0</v>
      </c>
      <c r="P160" s="9">
        <f t="shared" si="34"/>
        <v>6732270</v>
      </c>
      <c r="Q160" s="7">
        <v>0</v>
      </c>
      <c r="R160" s="9">
        <f>R149+R159</f>
        <v>131868690</v>
      </c>
      <c r="S160" s="9">
        <f t="shared" ref="S160:T160" si="35">S149+S159</f>
        <v>0</v>
      </c>
      <c r="T160" s="9">
        <f t="shared" si="35"/>
        <v>21414998</v>
      </c>
      <c r="U160" s="9">
        <f t="shared" ref="U160" si="36">U149+U159</f>
        <v>0</v>
      </c>
      <c r="V160" s="9">
        <f t="shared" ref="V160" si="37">V149+V159</f>
        <v>153283688</v>
      </c>
    </row>
    <row r="161" spans="1:22" x14ac:dyDescent="0.2">
      <c r="A161" s="3" t="s">
        <v>53</v>
      </c>
      <c r="B161" s="7">
        <v>0</v>
      </c>
      <c r="C161" s="6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1580900</v>
      </c>
      <c r="S161" s="7">
        <v>0</v>
      </c>
      <c r="T161" s="7">
        <v>2910960</v>
      </c>
      <c r="U161" s="7">
        <v>0</v>
      </c>
      <c r="V161" s="7">
        <v>4491860</v>
      </c>
    </row>
    <row r="162" spans="1:22" ht="13.5" thickBot="1" x14ac:dyDescent="0.25">
      <c r="A162" s="4" t="s">
        <v>54</v>
      </c>
      <c r="B162" s="13">
        <f>SUM(B160:B161)</f>
        <v>60488056</v>
      </c>
      <c r="C162" s="13">
        <f t="shared" ref="C162:P162" si="38">SUM(C160:C161)</f>
        <v>0</v>
      </c>
      <c r="D162" s="13">
        <f t="shared" si="38"/>
        <v>2921546</v>
      </c>
      <c r="E162" s="13">
        <f t="shared" si="38"/>
        <v>0</v>
      </c>
      <c r="F162" s="13">
        <f t="shared" si="38"/>
        <v>1512420</v>
      </c>
      <c r="G162" s="13">
        <f t="shared" si="38"/>
        <v>0</v>
      </c>
      <c r="H162" s="13">
        <f t="shared" si="38"/>
        <v>10850235</v>
      </c>
      <c r="I162" s="13">
        <f t="shared" si="38"/>
        <v>0</v>
      </c>
      <c r="J162" s="13">
        <f t="shared" si="38"/>
        <v>20136298</v>
      </c>
      <c r="K162" s="13">
        <f t="shared" si="38"/>
        <v>0</v>
      </c>
      <c r="L162" s="13">
        <f t="shared" si="38"/>
        <v>12587242</v>
      </c>
      <c r="M162" s="13">
        <f t="shared" si="38"/>
        <v>0</v>
      </c>
      <c r="N162" s="13">
        <f t="shared" si="38"/>
        <v>16640623</v>
      </c>
      <c r="O162" s="13">
        <f t="shared" si="38"/>
        <v>0</v>
      </c>
      <c r="P162" s="13">
        <f t="shared" si="38"/>
        <v>6732270</v>
      </c>
      <c r="Q162" s="7">
        <v>0</v>
      </c>
      <c r="R162" s="13">
        <f>SUM(R160:R161)</f>
        <v>133449590</v>
      </c>
      <c r="S162" s="7">
        <v>0</v>
      </c>
      <c r="T162" s="13">
        <f>SUM(T160:T161)</f>
        <v>24325958</v>
      </c>
      <c r="U162" s="7">
        <v>0</v>
      </c>
      <c r="V162" s="13">
        <f>SUM(V160:V161)</f>
        <v>157775548</v>
      </c>
    </row>
    <row r="163" spans="1:22" ht="13.5" thickTop="1" x14ac:dyDescent="0.2">
      <c r="A163" s="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2">
      <c r="A164" s="3"/>
    </row>
    <row r="165" spans="1:22" x14ac:dyDescent="0.2">
      <c r="V165" s="6"/>
    </row>
    <row r="166" spans="1:22" x14ac:dyDescent="0.2">
      <c r="A166" s="3"/>
      <c r="V166" s="6"/>
    </row>
    <row r="167" spans="1:22" x14ac:dyDescent="0.2">
      <c r="A167" s="3"/>
      <c r="J167" s="6"/>
      <c r="K167" s="6"/>
      <c r="L167" s="6"/>
      <c r="M167" s="6"/>
      <c r="V167" s="6"/>
    </row>
    <row r="168" spans="1:22" x14ac:dyDescent="0.2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22" x14ac:dyDescent="0.2">
      <c r="H169" s="6"/>
      <c r="I169" s="6"/>
      <c r="J169" s="6"/>
      <c r="K169" s="6"/>
      <c r="L169" s="6"/>
      <c r="M169" s="6"/>
      <c r="N169" s="6"/>
      <c r="O169" s="6"/>
    </row>
    <row r="170" spans="1:22" x14ac:dyDescent="0.2">
      <c r="H170" s="6"/>
      <c r="I170" s="6"/>
      <c r="J170" s="6"/>
      <c r="K170" s="6"/>
      <c r="L170" s="6"/>
      <c r="M170" s="6"/>
      <c r="N170" s="6"/>
      <c r="O170" s="6"/>
    </row>
    <row r="171" spans="1:22" x14ac:dyDescent="0.2">
      <c r="A171" s="3"/>
      <c r="C171" s="6"/>
    </row>
    <row r="172" spans="1:22" x14ac:dyDescent="0.2">
      <c r="A172" s="3"/>
      <c r="C172" s="6"/>
      <c r="D172" s="6"/>
      <c r="E172" s="6"/>
      <c r="F172" s="6"/>
      <c r="G172" s="6"/>
    </row>
    <row r="173" spans="1:22" x14ac:dyDescent="0.2">
      <c r="A173" s="3"/>
      <c r="C173" s="6"/>
      <c r="D173" s="6"/>
      <c r="E173" s="6"/>
    </row>
    <row r="174" spans="1:22" x14ac:dyDescent="0.2">
      <c r="A174" s="3"/>
      <c r="C174" s="6"/>
    </row>
    <row r="175" spans="1:22" x14ac:dyDescent="0.2">
      <c r="A175" s="3"/>
      <c r="C175" s="6"/>
    </row>
    <row r="176" spans="1:22" x14ac:dyDescent="0.2">
      <c r="A176" s="3"/>
      <c r="C176" s="6"/>
    </row>
    <row r="177" spans="1:3" x14ac:dyDescent="0.2">
      <c r="A177" s="3"/>
      <c r="C177" s="6"/>
    </row>
    <row r="178" spans="1:3" x14ac:dyDescent="0.2">
      <c r="A178" s="3"/>
      <c r="C178" s="6"/>
    </row>
    <row r="179" spans="1:3" x14ac:dyDescent="0.2">
      <c r="A179" s="3"/>
      <c r="C179" s="6"/>
    </row>
    <row r="180" spans="1:3" x14ac:dyDescent="0.2">
      <c r="A180" s="3"/>
      <c r="C180" s="6"/>
    </row>
    <row r="181" spans="1:3" x14ac:dyDescent="0.2">
      <c r="A181" s="3"/>
      <c r="C181" s="6"/>
    </row>
    <row r="182" spans="1:3" x14ac:dyDescent="0.2">
      <c r="A182" s="3"/>
    </row>
    <row r="183" spans="1:3" x14ac:dyDescent="0.2">
      <c r="A183" s="3"/>
    </row>
    <row r="184" spans="1:3" x14ac:dyDescent="0.2">
      <c r="A184" s="3"/>
      <c r="C184" s="6"/>
    </row>
    <row r="185" spans="1:3" x14ac:dyDescent="0.2">
      <c r="A185" s="3"/>
      <c r="C185" s="6"/>
    </row>
    <row r="186" spans="1:3" x14ac:dyDescent="0.2">
      <c r="A186" s="3"/>
      <c r="C186" s="6"/>
    </row>
    <row r="187" spans="1:3" x14ac:dyDescent="0.2">
      <c r="A187" s="3"/>
      <c r="C187" s="6"/>
    </row>
    <row r="188" spans="1:3" x14ac:dyDescent="0.2">
      <c r="A188" s="3"/>
      <c r="C188" s="6"/>
    </row>
    <row r="189" spans="1:3" x14ac:dyDescent="0.2">
      <c r="A189" s="3"/>
    </row>
    <row r="190" spans="1:3" x14ac:dyDescent="0.2">
      <c r="A190" s="3"/>
    </row>
    <row r="191" spans="1:3" x14ac:dyDescent="0.2">
      <c r="A191" s="3"/>
      <c r="C191" s="6"/>
    </row>
    <row r="192" spans="1:3" x14ac:dyDescent="0.2">
      <c r="A192" s="3"/>
      <c r="C192" s="6"/>
    </row>
    <row r="193" spans="1:3" x14ac:dyDescent="0.2">
      <c r="A193" s="3"/>
      <c r="C193" s="6"/>
    </row>
    <row r="194" spans="1:3" x14ac:dyDescent="0.2">
      <c r="A194" s="3"/>
      <c r="C194" s="6"/>
    </row>
    <row r="195" spans="1:3" x14ac:dyDescent="0.2">
      <c r="A195" s="3"/>
      <c r="C195" s="6"/>
    </row>
    <row r="196" spans="1:3" x14ac:dyDescent="0.2">
      <c r="A196" s="3"/>
    </row>
    <row r="197" spans="1:3" x14ac:dyDescent="0.2">
      <c r="A197" s="3"/>
    </row>
    <row r="198" spans="1:3" x14ac:dyDescent="0.2">
      <c r="A198" s="3"/>
      <c r="C198" s="6"/>
    </row>
    <row r="199" spans="1:3" x14ac:dyDescent="0.2">
      <c r="A199" s="3"/>
      <c r="C199" s="6"/>
    </row>
    <row r="200" spans="1:3" x14ac:dyDescent="0.2">
      <c r="A200" s="3"/>
      <c r="C200" s="6"/>
    </row>
    <row r="201" spans="1:3" x14ac:dyDescent="0.2">
      <c r="A201" s="3"/>
      <c r="C201" s="6"/>
    </row>
    <row r="202" spans="1:3" x14ac:dyDescent="0.2">
      <c r="A202" s="3"/>
      <c r="C202" s="6"/>
    </row>
    <row r="203" spans="1:3" x14ac:dyDescent="0.2">
      <c r="A203" s="3"/>
    </row>
    <row r="204" spans="1:3" x14ac:dyDescent="0.2">
      <c r="A204" s="3"/>
    </row>
    <row r="205" spans="1:3" x14ac:dyDescent="0.2">
      <c r="A205" s="3"/>
    </row>
    <row r="206" spans="1:3" x14ac:dyDescent="0.2">
      <c r="A206" s="3"/>
      <c r="C206" s="6"/>
    </row>
    <row r="207" spans="1:3" x14ac:dyDescent="0.2">
      <c r="A207" s="3"/>
      <c r="C207" s="6"/>
    </row>
  </sheetData>
  <mergeCells count="16">
    <mergeCell ref="F134:P134"/>
    <mergeCell ref="D3:P3"/>
    <mergeCell ref="D4:P4"/>
    <mergeCell ref="D5:P5"/>
    <mergeCell ref="D6:P6"/>
    <mergeCell ref="F93:P93"/>
    <mergeCell ref="F94:P94"/>
    <mergeCell ref="F131:P131"/>
    <mergeCell ref="F132:P132"/>
    <mergeCell ref="F133:P133"/>
    <mergeCell ref="F55:P55"/>
    <mergeCell ref="F56:P56"/>
    <mergeCell ref="F57:P57"/>
    <mergeCell ref="F91:P91"/>
    <mergeCell ref="F92:P92"/>
    <mergeCell ref="F54:P54"/>
  </mergeCells>
  <pageMargins left="0.7" right="0.7" top="0.75" bottom="0.75" header="0.3" footer="0.3"/>
  <pageSetup scale="65" orientation="landscape" r:id="rId1"/>
  <rowBreaks count="3" manualBreakCount="3">
    <brk id="51" max="16383" man="1"/>
    <brk id="88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Sheet1!FORM5_TSU</vt:lpstr>
    </vt:vector>
  </TitlesOfParts>
  <Company>Tennessee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aframe</dc:creator>
  <cp:lastModifiedBy>Frame, Adrienne</cp:lastModifiedBy>
  <cp:lastPrinted>2016-07-08T16:52:29Z</cp:lastPrinted>
  <dcterms:created xsi:type="dcterms:W3CDTF">2016-07-08T15:45:34Z</dcterms:created>
  <dcterms:modified xsi:type="dcterms:W3CDTF">2017-07-13T20:25:26Z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